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65" tabRatio="601" activeTab="0"/>
  </bookViews>
  <sheets>
    <sheet name="Plan de Mej Inst." sheetId="1" r:id="rId1"/>
  </sheets>
  <definedNames>
    <definedName name="_xlnm.Print_Area" localSheetId="0">'Plan de Mej Inst.'!$A$1:$T$64</definedName>
    <definedName name="_xlnm.Print_Titles" localSheetId="0">'Plan de Mej Inst.'!$12:$13</definedName>
  </definedNames>
  <calcPr fullCalcOnLoad="1"/>
</workbook>
</file>

<file path=xl/sharedStrings.xml><?xml version="1.0" encoding="utf-8"?>
<sst xmlns="http://schemas.openxmlformats.org/spreadsheetml/2006/main" count="227" uniqueCount="209">
  <si>
    <t>Código hallazgo</t>
  </si>
  <si>
    <t>Causa del hallazgo</t>
  </si>
  <si>
    <t>No.</t>
  </si>
  <si>
    <t>Fecha iniciación de la Actividad</t>
  </si>
  <si>
    <t>Fecha terminación de la Actividad</t>
  </si>
  <si>
    <t>Plazo en semanas de la Actividad</t>
  </si>
  <si>
    <t>Cantidad de Medida de la Actividad</t>
  </si>
  <si>
    <r>
      <t xml:space="preserve">Descripción hallazgo </t>
    </r>
  </si>
  <si>
    <t>Acción de mejoramiento</t>
  </si>
  <si>
    <t xml:space="preserve">Descripción de las Actividades </t>
  </si>
  <si>
    <t>Denominación de la Unidad de medida de la Actividad</t>
  </si>
  <si>
    <t>ENTIDAD:  CORPORACIÓN AUTONOMA REGIONAL PARA LA DEFENSA DE LA MESETA DE BUCARAMANGA - CDMB</t>
  </si>
  <si>
    <t>NIT:</t>
  </si>
  <si>
    <t>890.201.573-0</t>
  </si>
  <si>
    <t>MODALIDAD DE AUDITORIA:  AUDITORÍA GUBERNAMENTAL CON ENFOQUE INTEGRAL, MODALIDAD REGULAR</t>
  </si>
  <si>
    <t>Puntaje  Logrado  por las Actividades  (PLAI)</t>
  </si>
  <si>
    <t xml:space="preserve">Puntaje Logrado por las Actividades  Vencidas (PLAVI)  </t>
  </si>
  <si>
    <t>Puntaje atribuido a las actividades vencidas (PAAVI)</t>
  </si>
  <si>
    <t>FECHA DE SUSCRIPCIÓN:</t>
  </si>
  <si>
    <t xml:space="preserve">Avance físico de ejecución de las metas  </t>
  </si>
  <si>
    <t>FECHA DE EVALUACIÓN</t>
  </si>
  <si>
    <t>CDMB - CONTRALORIA GENERAL DE LA REPÚBLICA</t>
  </si>
  <si>
    <t>Porcentaje</t>
  </si>
  <si>
    <t>H3</t>
  </si>
  <si>
    <t>H2</t>
  </si>
  <si>
    <t>H6</t>
  </si>
  <si>
    <t>Efectividad de la Acción</t>
  </si>
  <si>
    <t>SI</t>
  </si>
  <si>
    <t>NO</t>
  </si>
  <si>
    <t>OFICINA DE CONTRATACIÓN</t>
  </si>
  <si>
    <t>CORPORACIÓN AUTÓNOMA REGIONAL PARA LA DEFENSA DE LA MESETA DE BUCARAMANGA</t>
  </si>
  <si>
    <t>SUBDIRECCIÓN ADMINISTRATIVA Y FINANCIERA</t>
  </si>
  <si>
    <t>SUBDIRECCIÓN DE ORDENAMIENTO Y PLANIFICACIÓN INTEGRAL DEL TERRITORIO</t>
  </si>
  <si>
    <t>Reporte</t>
  </si>
  <si>
    <t>Informe</t>
  </si>
  <si>
    <t>Contrato</t>
  </si>
  <si>
    <t>H30</t>
  </si>
  <si>
    <r>
      <rPr>
        <b/>
        <sz val="10"/>
        <rFont val="Arial"/>
        <family val="2"/>
      </rPr>
      <t>Traslado Laboratorio de Aguas y Suelos.</t>
    </r>
    <r>
      <rPr>
        <sz val="10"/>
        <rFont val="Arial"/>
        <family val="2"/>
      </rPr>
      <t xml:space="preserve">
En virtud del fundamento fáctico y normativo antes expuesto, se observa que la CDMB incurrió en el pago de A.I.U en cuantía de $28.035.350 reconocido dentro del contrato 9961-07 del 24 de junio de 2015 para la realización de los ensayos de laboratorio, en tanto dicha contratación fue motivada por la imposibilidad de realizar tales ensayos en su propio laboratorio, por causa del estado en el que esta infraestructura quedó tras su desmonte y traslado de esa dependencia a su nuevo lugar de operación.</t>
    </r>
  </si>
  <si>
    <t xml:space="preserve">Laboratorio construido </t>
  </si>
  <si>
    <t>H34</t>
  </si>
  <si>
    <t>La anterior situación, transgrede el principio de planeación y de responsabilidad al no dotar de equipos y elementos en óptimas condiciones para el funcionamiento del Sistema de Vigilancia de la Calidad del aire, en  cumplimiento de su misión institucional.</t>
  </si>
  <si>
    <t>Fortalecer el sistema de vigilancia de calidad del aire, mediante la modernización y actualización de equipos con el fin de obtener información técnica confiable y oportuna.</t>
  </si>
  <si>
    <t>Proceso de adquisición de equipos.</t>
  </si>
  <si>
    <t>Laboratorio en funcionamiento</t>
  </si>
  <si>
    <t>Construcción y puesta en funcionamiento del Laboratorio de Aguas y Suelos de la entidad con el fin de generar la información requerida por los procesos misionales para el efectivo desarrollo de los objetivos y proyectos institucionales.</t>
  </si>
  <si>
    <t>Construcción obra civil del laboratorio de conformidad con las condiciones establecidas en el contrato.</t>
  </si>
  <si>
    <t>Implementación de equipos, prueba de técnicas y puesta en funcionamiento del laboratorio.</t>
  </si>
  <si>
    <t>Porcentaje de Avance físico de ejecución de las Actividades</t>
  </si>
  <si>
    <t>EVIDENCIAS</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</si>
  <si>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</si>
  <si>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</si>
  <si>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</si>
  <si>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</si>
  <si>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</si>
  <si>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</si>
  <si>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</si>
  <si>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</si>
  <si>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</si>
  <si>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</si>
  <si>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Subdirector Administrativo y Financiero</t>
  </si>
  <si>
    <t>CHANEL ROCIO LOPEZ ALDANA</t>
  </si>
  <si>
    <t>Jefe Oficina de Contratación</t>
  </si>
  <si>
    <t>YADY ARDILA GRANDAS</t>
  </si>
  <si>
    <t>Secretaria General</t>
  </si>
  <si>
    <t>Jefe Oficina de Control Interno</t>
  </si>
  <si>
    <t>Director General CDMB</t>
  </si>
  <si>
    <t>CARLOS ALBERTO OREJARENA JEREZ</t>
  </si>
  <si>
    <t>Subdirectora Evaluación y Control Ambiental</t>
  </si>
  <si>
    <t>Subdirector Ordenamiento y Planificación Integral del Territorio</t>
  </si>
  <si>
    <t>Lo anterior ocasionado por debilidades presentadas al momento de efectuar el análisis jurídico de la cadena de títulos correspondientes a cada predio, en aras de brindar certeza sobre el verdadero estado del predio a adquirir, evitando que la entidad asuma conflictos posteriores derivados de las limitaciones al dominio de los bienes inmuebles adquiridos.</t>
  </si>
  <si>
    <t xml:space="preserve">Fortalecer  los mecanismos de control y  análisis jurídico de la cadena de títulos para la adquisición de predios, establecidos en el formato  A-GR-FO18 “ESTUDIO JURÍDICO DE TÍTULOS” del proceso de Gestión de los Recursos Físicos, en lo relacionado con los requisitos de documentación tanto del certificado de libertad y tradición como de todos los documentos que aparecen registrados en el folio de matrícula inmobiliaria del inmueble objeto de análisis, mediante los cuales se busca determinar la existencia de condiciones resolutorias, ausencia de capacidad, falsas tradiciones y demás situaciones que pongan al bien por fuera del comercio tales como embargos, gravámenes, extinción de dominio, entre otros, situaciones que mermen su comerciabilidad como servidumbres, afectaciones a vivienda familiar, patrimonios de familia inembargables, etc. </t>
  </si>
  <si>
    <t>Formato Actualizado</t>
  </si>
  <si>
    <t>Realizar Comité primario para socializar el nuevo formato y su correcta aplicabilidad.</t>
  </si>
  <si>
    <t>Acta de Reunión</t>
  </si>
  <si>
    <t>Oficio</t>
  </si>
  <si>
    <t>Informes</t>
  </si>
  <si>
    <t>SUBDIRECCIÓN DEL RIESGO Y SEGURIDAD TERRITORIAL</t>
  </si>
  <si>
    <t>PLAN DE MEJORAMIENTO INSTITUCIONAL 2017 - 2018 - 2019</t>
  </si>
  <si>
    <t>Subdirector Gestión del Riesgo y Seguridad Territorial</t>
  </si>
  <si>
    <t>El Coordinador de Tesorería y Cartera solicitará mensualmente, vía correo electrónico o mediante memorando, los auxiliares de la sobretasa ambiental al impuesto predial  que se lleva en cada municipio del área de jurisdicción  para elaborar el reporte que resuma los ingresos con destino a la Coordinación de Presupuesto y contabilidad de la CDMB.</t>
  </si>
  <si>
    <t>Trimestralmente el profesional a cargo en la Coordinación de Tesorería y Cartera reportará el informe mensual a  contabilidad, referente a los ingresos por concepto de la sobretasa ambiental al impuesto predial y elaborará una conciliación trimestral que será firmada entre las partes involucradas, documento en el cual se plasmaran las cifras de los ingresos causados y recaudos efectuados por este concepto. Estableciéndose las diferencias y observaciones pertinentes.</t>
  </si>
  <si>
    <t>El profesional especializado de contabilidad presentará el informe de la gestión y documentación obtenida, ante el Comité de Sostenibilidad Contable para que defina su situación contable.</t>
  </si>
  <si>
    <t>Teniendo en cuenta las decisiones tomadas en el Comité de Sostenibilidad Contable, se debe proceder a ejecutar el proceso de venta de bienes dados de baja.</t>
  </si>
  <si>
    <t>Trámite contractual</t>
  </si>
  <si>
    <t>Falencias en los mecanismos de control interno, así como, por la inexistencia de un software o instrumento de control, que permita un debido seguimiento y control entre las áreas.</t>
  </si>
  <si>
    <t>Reuniones</t>
  </si>
  <si>
    <t>Realizar los ajustes de las diferencias presentadas en cada uno de los sistemas, justificando porqué se presentó la diferencia.</t>
  </si>
  <si>
    <t>Informe Estados Financieros</t>
  </si>
  <si>
    <t>Actualizar el aplicativo SIC de cartera persuasiva y coactiva, con el fin de generar listados que permitan realizar análisis confiables de las edades de la cartera persuasiva y coactiva de la CDMB.</t>
  </si>
  <si>
    <t>Documento</t>
  </si>
  <si>
    <t>Aplicativo Actualizado</t>
  </si>
  <si>
    <t>Situación que obedece a falta de gestión y oportunidad en el procedimiento que realiza la corporación, para culminar la expedición de la resolución correspondiente en la Subdirección de Evaluación y Control Ambiental — SEYCA.</t>
  </si>
  <si>
    <t>Proferir decisión de fondo de los trámites de las concesiones de agua radicadas en las vigencias 2017 y 2018  que cumplan con los requisitos y requerimientos de la normatividad vigente.</t>
  </si>
  <si>
    <t>Revisión de las resoluciones proyectadas sobre el otorgamiento o no de los trámites de concesiones de agua radicadas en las vigencias 2017 y 2018.</t>
  </si>
  <si>
    <t>Esta situación se presenta por deficiencias en el control y seguimiento a los vertimientos, lo cual impide cambios en el comportamiento de los agentes contaminadores, generando daño ambiental que ocasionan tanto las actividades diarias como los diferentes sectores productivos. Así mismo se dejan de percibir importantes recursos económicos para la inversión en proyectos de descontaminación hídrica y monitoreo del recurso hídrico, teniendo en cuenta que la situación se presenta en grandes empresas.</t>
  </si>
  <si>
    <t>Fortalecer las acciones de control y seguimiento a vertimientos, para dar total cumplimiento a la vigilancia de estos</t>
  </si>
  <si>
    <t>Realizar las gestiones necesarias para adelantar la conciliación  de  la información correspondiente a las Operaciones Recíprocas con las entidades involucradas.</t>
  </si>
  <si>
    <t>La Coordinación de Presupuesto y Contabilidad a través de la profesional especializada de contabilidad enviará correos certificados a las entidades con las cuales se tengan operaciones reciprocas.</t>
  </si>
  <si>
    <r>
      <rPr>
        <b/>
        <sz val="10"/>
        <rFont val="Arial"/>
        <family val="2"/>
      </rPr>
      <t>Diferencia Conciliaciones con Cartera</t>
    </r>
    <r>
      <rPr>
        <sz val="10"/>
        <rFont val="Arial"/>
        <family val="2"/>
      </rPr>
      <t xml:space="preserve">
Del cruce de información realizada a través del proceso de circularización se detectó diferencia entre el valor adecuado por Sobretasa Ambiental del Municipio de Rionegro y lo registrado en el Balance General a 31 de diciembre de 2018, de $73,469,521 que corresponde a un mayor valor contabilizado por la CDMB, en donde no coincidía la información y fue necesario que la Corporación entrará a conciliar.</t>
    </r>
  </si>
  <si>
    <r>
      <rPr>
        <b/>
        <sz val="10"/>
        <rFont val="Arial"/>
        <family val="2"/>
      </rPr>
      <t>Cartera en Coactiva</t>
    </r>
    <r>
      <rPr>
        <sz val="10"/>
        <rFont val="Arial"/>
        <family val="2"/>
      </rPr>
      <t xml:space="preserve">
Al confrontar los saldos contables de las Cuentas por Cobrar en Coactiva por $5.237.948.533,49, con antigüedad entre el 2002 al 2018, reflejados en la información financiera contra los informes de Cartera Coactiva con corte a 31 de diciembre de 2018, se evidencian diferencias entre las dos áreas, observándose del cruce efectuado la existencia de saldos a favor y en contra, por conceptos tales como: baja de cartera por deterioro, abonos no registrados en coactiva por error, intereses no registrados tanto en coactiva como en contabilidad, error en la creación de la cartera en coactiva, honorarios procesales, etc, situaciones originadas por falencias en los mecanismos de control interno, así como, por la inexistencia de un software o instrumento de control, que permita un debido seguimiento y control entre las áreas, generando que la información contable no sea verificable, oportuna, comprensible y comparable.</t>
    </r>
  </si>
  <si>
    <r>
      <rPr>
        <b/>
        <sz val="10"/>
        <rFont val="Arial"/>
        <family val="2"/>
      </rPr>
      <t>Solicitudes Tasa por Uso del Agua</t>
    </r>
    <r>
      <rPr>
        <sz val="10"/>
        <rFont val="Arial"/>
        <family val="2"/>
      </rPr>
      <t xml:space="preserve">
En la CDMB se encontró que de las 775 solicitudes de Utilización de Aguas registradas en las vigencias 2017 (453) y 2018 (322), a 31 de diciembre de 2018 se encuentran resueltas solo el 25,96%.
De acuerdo a lo observado por el equipo auditor, la mayor parte de solicitudes de 2017 y 2018, que se hallan en borrador el acto administrativo es decir "resolución", y que no han sido revisadas o firmadas del año 2017 el 71.74% y del 2018 el 76.08%.
Lo cual da origen a que con la demora de los nuevos permisos se dejen de obtener recursos para a la corporación, ocasionando el uso ilegal del agua y a su vez corre el riesgo que se use agua no adecuada para el consumo solicitado. Situación que impide cumplir con el objetivo principal de la Tasa, la cual es cubrir el costo del manejo del recurso hídrico, reducir el consumo y motivar su conservación, dejando de percibir recursos financieros que se debieran destinar a las actividades de protección, recuperación y monitoreo del recurso hídrico.</t>
    </r>
  </si>
  <si>
    <r>
      <rPr>
        <b/>
        <sz val="10"/>
        <rFont val="Arial"/>
        <family val="2"/>
      </rPr>
      <t>Actuaciones a Vertimientos Puntuales para Cobro Tasa Retributiva</t>
    </r>
    <r>
      <rPr>
        <sz val="10"/>
        <rFont val="Arial"/>
        <family val="2"/>
      </rPr>
      <t xml:space="preserve">
De la revisión efectuada a la información que reposa en la Corporación cuyo universo es 111 usuarios, de la muestra de las 13 empresas revisadas, la CDMB no ha realizado el seguimiento y/o actuación oportuna a 5 vertimientos para realizar el cobro y el recaudo de la tasa retributiva en forma adecuada, para los cuales la tasa podría haber subido al evidenciarse el posible incremento en la carga contaminante.</t>
    </r>
  </si>
  <si>
    <r>
      <rPr>
        <b/>
        <sz val="10"/>
        <rFont val="Arial"/>
        <family val="2"/>
      </rPr>
      <t>Estudio de Títulos para la Adquisición de Predios Convenio No. 2094 de 2017</t>
    </r>
    <r>
      <rPr>
        <sz val="10"/>
        <rFont val="Arial"/>
        <family val="2"/>
      </rPr>
      <t xml:space="preserve">
La situación señalada, se presenta como hallazgo administrativo a fin que la entidad establezca las acciones tendientes a subsanar las deficiencias en estudio de títulos que puedan presentarse en posteriores procesos de adquisición de predios.</t>
    </r>
  </si>
  <si>
    <t>PLAN DE MEJORAMIENTO AUDIT CGR VIG 2017</t>
  </si>
  <si>
    <t>El profesional Especializado de Contabilidad realizará solicitudes de información por escrito,  ante los entes involucrados por parte de Secretaria General  y la Subdirección Administrativa y Financiera para determinar la existencia y estado de los bienes mencionados anteriormente.</t>
  </si>
  <si>
    <t>Memorando SAF 680, donde se allega la relación de los avalúos vigentes realizados hasta la fecha.</t>
  </si>
  <si>
    <t>Memorando SAF-CON13-2019 con fecha de 17-12-2019 dirigido a Reynaldo Uribe solicitando documentación e información del  vehículo CAMIONETA VOLSWAGEN PICK-UP YT-1481. Derecho de petición del 13-12-2019 dirigido al departamento de Policía de Barranquilla solicitando información del vehículo CAMPERO CABIANDO MITSUBICHI con placa PMA-554.</t>
  </si>
  <si>
    <t>Acta de Comité de Sostenibilidad Contable de 29-11-2019 donde se decide calcular contablemente deterioro en 100% a estos vehículos mientras se dan de baja dichos activos.</t>
  </si>
  <si>
    <t>Se realizaron mesas de trabajo según Actas de fechas: 26 de agosto, 12 de septiembre y 18 de octubre de 2019.</t>
  </si>
  <si>
    <t>Según correo de fecha 19 de diciembre de 2019 enviado a la oficina de control interno se adjuntan informes y consolidados sobre los resultados arrojados por las mesas de trabajo desarrolladas.
Tres informes - conciliaciones en CD Sept-Oct y Nov 2019.</t>
  </si>
  <si>
    <t>Memorando SEYCA-E-004 de 17-01-2020, con los respectivos listados e información que soporta los resultados reportados tanto en la actividad 1 como en la dos del presente hallazgo. Anexa CD.</t>
  </si>
  <si>
    <t>Se anexa formato A-GR-FO18 Versión 2 del 14 de junio de 2019.</t>
  </si>
  <si>
    <t>Se anexa acta de comité primario del 14 de junio de 2019, donde se socializan la nueva documentación del proceso en el SIGC.</t>
  </si>
  <si>
    <t>SUBDIRECCIÓN ADMINISTRATIVA Y FINANCIERA
COORDINACIÓN AREAS DE MANEJO ESPECIAL</t>
  </si>
  <si>
    <t>SUBDIRECCIÓN ADMINISTRATIVA Y FINANCIERA
 COORDINACIÓN PRESUPUESTO Y CONTABILIDAD</t>
  </si>
  <si>
    <t>SUBDIRECCIÓN ADMINISTRATIVA Y FINANCIERA
SECRETARÍA GENERAL
OFICINA DE CONTRATACIÓN</t>
  </si>
  <si>
    <t>SUBDIRECCIÓN ADMINISTRATIVA Y FINANCIERA
SECRETARÍA GENERAL</t>
  </si>
  <si>
    <t>OFICINA DE DIRECCIONAMIENTO ESTRATÉGICO INSTITUCIONAL - ADEI</t>
  </si>
  <si>
    <t>SUBDIRECCIÓN DE EVALUACIÓN Y CONTROL AMBIENTAL
COORDINACIÓN EVALUACIÓN AMBIENTAL</t>
  </si>
  <si>
    <t>SUBDIRECCIÓN DE EVALUACIÓN Y CONTROL AMBIENTAL
COORDINACIÓN CONTROL Y SEGUIMIENTO AMBIENTAL</t>
  </si>
  <si>
    <t>LEONEL ENRIQUE HERRERA ROA</t>
  </si>
  <si>
    <t>LUIS ALBERTO FLOREZ CHACÓN</t>
  </si>
  <si>
    <t>CARLOS ALBERTO DÍAZ BARRERA</t>
  </si>
  <si>
    <t>SONIA ROCIO SERRANO LEÓN</t>
  </si>
  <si>
    <t>JUAN CARLOS REYES NOVA</t>
  </si>
  <si>
    <t>PAOLA ANDREA MELENDEZ DÍAZ</t>
  </si>
  <si>
    <t>Dependencia Responsable</t>
  </si>
  <si>
    <t>En caso de requerirse para la Adquisición de Predios, solicitar la presentación en Comité del MIPG.</t>
  </si>
  <si>
    <t>La anterior situación, se presentó debido a que ese desplazamiento, al tenor de la promesa de compraventa, se dio como algo prematuro, inoportuno y carente de planeación, toda vez que a partir del pacto negociar no existía ni la necesidad ni la obligación por parte de la CDMB de efectuar ese movimiento, dado que este se encontraba  sujeto a una condición de tiempo como era la de contar con las instalaciones  definitivas para su normal funcionamiento, y que para el momento en que se llevó a cabo ese traslado esta no se había concretado.</t>
  </si>
  <si>
    <r>
      <rPr>
        <b/>
        <sz val="10"/>
        <rFont val="Arial"/>
        <family val="2"/>
      </rPr>
      <t>Sistema de Vigilancia de la Calidad del aire.</t>
    </r>
    <r>
      <rPr>
        <sz val="10"/>
        <rFont val="Arial"/>
        <family val="2"/>
      </rPr>
      <t xml:space="preserve">
Dentro del proceso auditor se identificó que la Red de Monitoreo de Calidad del Aire del Área Metropolitana de Bucaramanga está conformada por siete estaciones químicas y cuatro estaciones meteorológicas, y resultado de visita a cada una de ellas se observó la inoperancia del Sistema de Vigilancia de la Calidad del aire, no obstante evidenciarse documentalmente los requerimientos de los operadores durante las vigencias 2012, 2014 y 2015.</t>
    </r>
  </si>
  <si>
    <t>Jefe Oficina Asesora de Direccionamiento Estratégico Institucional (E)</t>
  </si>
  <si>
    <r>
      <rPr>
        <b/>
        <sz val="10"/>
        <rFont val="Arial"/>
        <family val="2"/>
      </rPr>
      <t>Deterioro de los Activos</t>
    </r>
    <r>
      <rPr>
        <sz val="10"/>
        <rFont val="Arial"/>
        <family val="2"/>
      </rPr>
      <t xml:space="preserve">
El Balance General a 31 de Diciembre de la CDMB, registró una disminución por desvalorización del Edificio ubicado en la calle 24 No.23-68 B. Alarcon MAT. 300-47090, disminuyendo la cuenta 1951 propiedades de inversión en $394.,440.034, lo anterior, debido a que la Corporación registró el activo por un avalúo corporativo realizado por la Lonja Inmobiliaria de Santander, el cual no concuerda con el avalúo corporativo realizado esta misma entidad el 7 de diciembre de 2018.</t>
    </r>
  </si>
  <si>
    <t xml:space="preserve">Situación originada por deficiencias de control y seguimiento en el registro de la información financiera, lo que generó que contablemente se deteriorara el inmueble, subestimando la cuenta 1951 propiedades de inversión en cuantía de $394.440.034 y sobreestimando la cuenta 3145 impacto por transición al nuevo marco normativo. </t>
  </si>
  <si>
    <t>La Coordinación de Áreas de Manejo Especial articulará con la Coordinación de Presupuesto y Contabilidad, con el fin de garantizar  la actualización de los valores  registrados en la información financiera, correspondiente a los avalúos de bienes  inmuebles que se efectúen.</t>
  </si>
  <si>
    <t>La Coordinación de Áreas de Manejo Especial  reportará a través de memorando una vez se presenten novedades en materia de avalúos de bienes inmuebles.</t>
  </si>
  <si>
    <t>La Coordinación de Presupuesto y Contabilidad a través de su equipo de trabajo del área contable, registra contablemente las actualizaciones reportadas por la Coordinación de Áreas de Manejo Especial.</t>
  </si>
  <si>
    <t>Situación originada por deficiencias en los mecanismos de control interno para un adecuado seguimiento ambiental, lo cual generó sobrestimación de las cuentas 131126 cuentas por cobrar Sobretasa Ambiental y la 411060 Ingresos sobretasa ambiental en cuantía de $73.469.521, afectando la información financiera de la Corporación para la toma de decisiones, así como la confiabilidad de la información reportada.</t>
  </si>
  <si>
    <t xml:space="preserve">La subdirección Administrativa y Financiera mediante la Coordinación de Tesorería y Cartera  realizará conciliación de cifras trimestrales por concepto de sobretasa ambiental al impuesto predial con los municipios del área de  jurisdicción de la CDMB, verificando con documentos idóneos el reconocimiento de los ingresos y los registros causados y reportados por cada uno de los municipios. </t>
  </si>
  <si>
    <r>
      <rPr>
        <b/>
        <sz val="10"/>
        <rFont val="Arial"/>
        <family val="2"/>
      </rPr>
      <t>Baja de Bienes</t>
    </r>
    <r>
      <rPr>
        <sz val="10"/>
        <rFont val="Arial"/>
        <family val="2"/>
      </rPr>
      <t xml:space="preserve">
A 31 de diciembre de 2018, en la subcuenta 16750201 equipo de transporte terrestre, se encuentran registrados dos (2) vehículos por valor de $34.940.812, correspondientes al vehículo CAMPERO CABIANDO MITSUBICHI con placa PMA-554 por $19.940.812 y la CAMIONETA VOLSWAGEN PICK-IP YT-1481 por $15.000.000 los cuales la empresa no ha dado de baja, si se tiene en cuenta que estos activos no están generando ningún beneficio a la entidad. Según acta de visita del 14 de marzo de 2019, se evidencio que estos vehículos se encuentran fuera de servicio hace mas de tres (3) años y que de acuerdo al avalúo técnico realizado en el 2017, el valor calculado fue de $997,040 y $750.000 respectivamente.</t>
    </r>
  </si>
  <si>
    <t>Esta situación  se origina por deficiencias en el sistema de control Interno Contable y falta de depuración de la información, situación que genera sobrestimación de la subcuenta 1675201 equipo de transporte terrestre por $34.940.812.</t>
  </si>
  <si>
    <t>Adelantar la gestión jurídica y administrativa pertinente,   para determinar el estado actual de los bienes en estén en desuso de propiedad de la CDMB y efectuar los trámites necesarios para proceder a la baja de los mismos.</t>
  </si>
  <si>
    <t>Fortalecer los controles inmersos en el procedimiento de Cobro coactivo  así como a las disposiciones internas que sobre la materia reglamente la Entidad.</t>
  </si>
  <si>
    <t>Realizar mesas de trabajo con personal de las áreas de Contabilidad y Cobro Coactivo, con el fin de identificar la existencia o no de diferencias entre los saldos del sistema de Contabilidad versus el Sistema de Coactiva, 5 días hábiles previos al cierre contable.</t>
  </si>
  <si>
    <t>La Subdirección Administrativa y Financiera realizará un reporte bimestral dirigido a la Coordinación Jurídico Administrativa - Area de Jurisdicción Coactiva (Secretaria General), sobre los resultados arrojados por las mesas de trabajo desarrolladas.</t>
  </si>
  <si>
    <r>
      <rPr>
        <b/>
        <sz val="10"/>
        <rFont val="Arial"/>
        <family val="2"/>
      </rPr>
      <t>Revelaciones de los Estados Financieros</t>
    </r>
    <r>
      <rPr>
        <sz val="10"/>
        <rFont val="Arial"/>
        <family val="2"/>
      </rPr>
      <t xml:space="preserve">
Se evidenció que las notas y revelaciones de los estados financieros de la CDMB a 31 de diciembre de 2018 no contienen toda la información necesaria para informar aspectos tales como: Saldos por cuenta a 31 de diciembre de 2017, los saldos a 1 de enero de 2018 por la entrada al nuevo marco normativo y saldos a 31 de diciembre de 2018 con el fin de evidenciar los efectos de la entrada a las NICSP, igualmente se evidencian deficiencias en las revelaciones en las notas a los Estados Financieros en cuentas por cobrar, en las que la entidad no detalla edad de cartera persuasiva y coactiva, responsable del análisis de la antigüedad de cartera por cobrar que estén en mora, como lo describe la Política Contable.</t>
    </r>
  </si>
  <si>
    <t xml:space="preserve">
Deficiencias de control en el diseño, estructuración y comunicación de la información, así como la existencia de un software de cartera, generando que las revelaciones a los estados financieros de la Corporación no contengan la totalidad de la información que permita obtener el conocimiento del negocio para la toma de decisiones tanto de los directivos, socios, entes de control y ciudadanía en general.</t>
  </si>
  <si>
    <t>Fortalecer la metodología de la elaboración de las notas de revelaciones en cuanto al contenido establecido en las Políticas contables.</t>
  </si>
  <si>
    <t>El profesional especializado de contabilidad revisará en detalle los requerimientos de las revelaciones establecidas en las políticas contables de  cada uno de los elementos que conforman los estados financieros.</t>
  </si>
  <si>
    <t>El Subdirector Administrativo y Financiero enviará solicitud  a la Oficina de ADEI, con las necesidades específicas de información de cartera persuasiva y coactiva en los términos establecidos en la Política Contable.</t>
  </si>
  <si>
    <t>La oficina de ADEI a través de los ingenieros del área de Tecnología de la Información, realizará la actualización de la información en los aplicativos de cartera persuasiva y coactiva del Sistema de Información Corporativo,  lo cual permitirá dar cumplimiento a los requerimientos de revelaciones establecidos en la norma contable.</t>
  </si>
  <si>
    <t xml:space="preserve">ADEI por medio de su Ingeniero de Sistemas Martín Mauricio Moreno, reporta las mejoras realizadas en los aplicativos de cartera coactiva y ejecución de contratos del SIC. </t>
  </si>
  <si>
    <t>Mejorar las acciones y comunicación dentro de la subdirección de evaluación y control ambiental, que conlleven a dar respuesta a usuarios que solicitan el tramite de concesiones de aguas.</t>
  </si>
  <si>
    <t>Realizar seguimiento a los permisos de vertimiento de personas naturales y jurídicas que viertan a fuentes de agua superficiales.</t>
  </si>
  <si>
    <r>
      <rPr>
        <b/>
        <sz val="10"/>
        <rFont val="Arial"/>
        <family val="2"/>
      </rPr>
      <t>Operaciones Recíprocas</t>
    </r>
    <r>
      <rPr>
        <sz val="10"/>
        <rFont val="Arial"/>
        <family val="2"/>
      </rPr>
      <t xml:space="preserve">
La Corporación a 31 de Diciembre de 2018, no realizó conciliación de saldos de Operaciones Recíprocas con las Entidades Públicas partícipes de dichas operaciones, por cuanto envió algunos oficios de solicitud de información y correos electrónicos a las Entidades Contables públicas, sin llevar a término dicho proceso.</t>
    </r>
  </si>
  <si>
    <t>Situación que denota deficiencias en el procedimiento de conciliación,  observando con ello las acciones mínimas de control que deben realizar las entidades públicas en este sentido, así mismo restándole confiabilidad a la información financiera de la Entidad.</t>
  </si>
  <si>
    <t>Se evidencian las operaciones reciprocas en el CD que reposa como evidencia, contiene los correos y soportes financieros que se expiden para garantizar que la actividad se realizó eficientemente. Según Memorando SAF N° 26 del 30 de Diciembre de 2019</t>
  </si>
  <si>
    <t>De ser necesario el profesional especializado de Contabilidad y/o profesionales de apoyo efectuará visitas personalizadas a las entidades involucradas  con las cuales se presenten diferencias y no haya sido posible conciliar los valores recíprocos, elaborando la respectiva acta de reunión.</t>
  </si>
  <si>
    <t>Actualización del formato  A-GR-FO18 “ESTUDIO JURÍDICO DE TÍTULOS” con el fin de mejorar los aspectos  relacionados con el análisis de requisitos de documentación tanto del certificado de libertad y tradición como de todos los documentos que aparecen registrados en el folio de matrícula inmobiliaria del inmueble objeto de análisis.</t>
  </si>
  <si>
    <t>PLAN DE MEJORAMIENTO AUDITORÍA CGR VIGENCIAS ANTERIORES</t>
  </si>
  <si>
    <t>H14</t>
  </si>
  <si>
    <t>Deficiente desempeño institucional, despues de 17 años no ha implementado de forma integral la Política Nacional de Humedales Interiores de Colombia (PNHIC) expedida en 2002</t>
  </si>
  <si>
    <t>Priorización de humedales de la jurisdicción de la CDMB</t>
  </si>
  <si>
    <t>Documento Priorización de Humedales de la jurisdicción de la CDMB para estudio de valoración económica ambiental y estado de conservación.</t>
  </si>
  <si>
    <t>Subdirección de Ordenamiento y Planificación Integral del Territorio</t>
  </si>
  <si>
    <t>Estudio de valoración económica ambiental de los humedales priorizados de la jurisdicción de la CDMB</t>
  </si>
  <si>
    <t>Estudio de valoración económica ambiental de los humedales priorizados de la jurisdicción CDMB, que incluya, la gestión del conocimiento e información, promover las evaluaciones ecológicas y valoraciones económicas de los beneficios y funciones de los humedales, que oriente su consideración en los procesos de planificación sectorial y el  estado de conservación de los humedales priorizados de la jurisdicción de la CDMB con el propósito de establecer las medidas necesarias, los recursos financieros  y la priorización de las mismas en los procesos de recuperación y restauración.</t>
  </si>
  <si>
    <t>Estudio</t>
  </si>
  <si>
    <t xml:space="preserve">Subdirección de Ordenamiento y Planificación Integral del Territorio </t>
  </si>
  <si>
    <t>H15</t>
  </si>
  <si>
    <t>Deficiente desempeño institucional despues de 17 años no ha implementado de forma integral la Política Nacional de Humedales Interiores deColombia (PNHIC) expedida en 2002</t>
  </si>
  <si>
    <t>Estudio del estado de conservación de los humedales de la jurisdicción de la CDMB</t>
  </si>
  <si>
    <t>H32</t>
  </si>
  <si>
    <t>Deficiente gestión en el proceso de Integrar los humedales del país en los procesos de planificación. Lo anterior ante deficiencias de las instituciones para acompañar, asesorar y guiar a los entes territoriales, en la planificación de la entidad</t>
  </si>
  <si>
    <t>Precisar y articular el conocimiento y localización de los humedales de esta jurisdicción con lo identificado a nivel nacional</t>
  </si>
  <si>
    <t>Solicitar cartografía de los humedales de la jurisdicción de esta Corporación al Ministerio de Ambiente y Desarrollo Sostenible - MADS y al Instituto de Investigación de Recursos Biológicos Alexander Von Humboldt - IAVH</t>
  </si>
  <si>
    <t>Oficios</t>
  </si>
  <si>
    <t>Socialización de la Política Nacional de Humedales de Colombia con el propósito de que sean incorporados tanto en los planes de desarrollo municipales y departamental como en los Planes de Ordenamiento Territorial - POTs</t>
  </si>
  <si>
    <t>Socialización de la Politica Nacional de Humedales de Colombia a las Oficinas de Planeación Municipal del área de jurisdicción de la CDMB y al interior de la entidad para su inclusión en el PAI 2020 - 2023</t>
  </si>
  <si>
    <t>Comunicaciones</t>
  </si>
  <si>
    <t>AUDITORÍA DE DESEMPEÑO POLÍTICA NACIONAL DE HUMEDALES INTERIORES DE COLOMBIA</t>
  </si>
  <si>
    <r>
      <rPr>
        <b/>
        <sz val="11"/>
        <rFont val="Arial"/>
        <family val="2"/>
      </rPr>
      <t>Estrategia 1. Manejo y uso sostenible de los humedales.</t>
    </r>
    <r>
      <rPr>
        <sz val="11"/>
        <rFont val="Arial"/>
        <family val="2"/>
      </rPr>
      <t xml:space="preserve">
En síntesis el desempeño de las autoridades ambientales evidencia deficiencias con relación a su desempeño para integrar los humedales en los procesos de planificación de uso del espacio físico, la tierra, las recursos natales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t>
    </r>
  </si>
  <si>
    <r>
      <rPr>
        <b/>
        <sz val="11"/>
        <rFont val="Arial"/>
        <family val="2"/>
      </rPr>
      <t xml:space="preserve">Estrategia 1. Manejo y uso sostenible - Linea programática 1.1 </t>
    </r>
    <r>
      <rPr>
        <sz val="11"/>
        <rFont val="Arial"/>
        <family val="2"/>
      </rPr>
      <t>Ordenamiento Ambiental Territorial para Humedales - Incluir criterios ambientales sobre los humedales en todos los procesos de planificación.
Este Ente de Control solitó información a todas las Corporaciones con el fin de establecer el desempeño institucional en torno a lo dispuesto en le Ley 99 de 1993, artículos 31 numerales 2, 4 y 5, sobre la función de las CAR para asegurar que los modelos de ocupación de los POT, incorporen criterios de sostenibilidad ambiental, además de lo depuesto en la PNHIC. Trascurridos 17 años de haberse expedido la PNHIC, aún es incipiente la inclusión de los humedales en los instrumentos de planificación, solo el 26% de los reportes dan cuenta de este proceso en POMCAS y el 20% en instrumentos de planificación (POT.PBOT.EOT).</t>
    </r>
  </si>
  <si>
    <r>
      <rPr>
        <b/>
        <sz val="11"/>
        <rFont val="Arial"/>
        <family val="2"/>
      </rPr>
      <t>Estrategia 2. Conservación y recuperación de los humedales.</t>
    </r>
    <r>
      <rPr>
        <sz val="11"/>
        <rFont val="Arial"/>
        <family val="2"/>
      </rPr>
      <t xml:space="preserve">
En conclusión este de control evidenció deficiencias en las acciones orientadas a "Fomentar la conservación, uso sostenlble y restauración de los humedales del pais, de acuerdo a sus características ecológicas y socioeconómicas", por lo que se tienen mayores avances en procesos de conservación y recuperación de humedales con base en la rehabilitación y restauración de humedales
degradados.</t>
    </r>
  </si>
  <si>
    <t>REPRESENTANTE LEGAL: JUAN CARLOS REYES NOVA</t>
  </si>
  <si>
    <t>PERIODO FISCAL : 2019</t>
  </si>
  <si>
    <t xml:space="preserve">Se realizo y se envió a ADEI memorando SAF-325 del 24 de junio del 2019, donde se expresan los ajustes al sistema para cobros coactivos y cartera persuasiva, discriminando por edades descritas en el memorando.
</t>
  </si>
  <si>
    <t xml:space="preserve">Mayo 2, 2020, Se anexa certificado de la no necesidad de realizacion de visitas por parte de la Dra. Claudia Carvajal y se anexa email a la Dra. Rosa Delia Serrano Prada. </t>
  </si>
  <si>
    <t>Mayo 2, 2020 Se anexan las Notas a los Estados financieros A 31DE DICIEMBRE DEL 2019
(Pág. 39 y 40) y se anexa el Asiento Contable No. 1321 de 31 de Diciembre de
2019 (N1261, N1262 y N1470)</t>
  </si>
  <si>
    <t>Correos electrónicos de recaudo de la sobretasa ambiental, dirigido a los diferentes municipios solicitando los recursos de la sobre tasa, de fechas 23 de octubre, 29 de octubre, 2 de diciembre. 3 correos electrónicos 
Mayo 4, 2020 -  Se recibe evidencia de 82 oficios /emails enviados a municipios por concepto de cobro de sobretasa ambiental en el periodo comprendido del 2 trimestre del 2019 hasta mayo de 2020</t>
  </si>
  <si>
    <t>Los estados financieros definitivos salen en el mes de febrero para aprobación de la Asamblea
Mayo 4, 2019. Se evidencia Estados Financieros con respectivas notas contables en las pag. 32 y 33 (segun correo adjunto de la Dra. Claudia Carvajal - Contadora)</t>
  </si>
  <si>
    <t>Según acta de comité primario del 04 de octubre de 2019 se presento oferta de los predios denominados loma grande laguneta corregimiento de cachiri municipio de Surata, y del predio los panchos vereda tembladal municipio de tona, para el análisis y compra de uno de los bienes en mención. (no se presentó en comité de MIPG).
Mayo 2,2020. Memorando SAF123 de 30 abril H2-A3 La Resolución 0514 de 15 de Junio de 2018 “Por la cual se adopta el Modelo Integrado de Planeación y Gestión y el funcionamiento del Comité  Institucional  de  Gestión  y  Desempeño de la  CDMB” y se  dictan otras  disposiciones, en su CAPÍTULO II Comité Institucional de Gestión y Desempeño, en su Art. 8 se listan  los  comités que quedan derogados que no tienen relación con el MIPG, entre ellos el comité de predios y en el parágrafo 2. Refiere que los comités que no hacen parte del MIPG, deberán ser tratados en los comités primarios de cada proceso responsable, por tal razón la compra de predios efectuada en la vigencia anterior se llevó a comité primario de la Subdirección Administrativa y Financiera con el equipo de la coordinación de áreas de manejo especial tal como quedó en acta de comité de fecha 18 de septiembre de 2019, dado que no hubo necesidad de llevarlo a Comité del MIPG. Se anexa la Resolución 0514 de 15 de Junio de 2018, el acta de comité de 18 de Septiembre de 2019 y acta de comité primario de 11 de Marzo de 2020 en cual se expuso el tema concerniente a esta actividad.
Mayo 4, 2020, Se recibe certificacion por parte de la Ing. Nidia Centeno - Coordinadora de Areas de Manejo Especial donde certifica que la unica adquisicion realizada fue del predio de Lomas. 
Queda pendiente ACTA de comite primario predio Los Panchos</t>
  </si>
  <si>
    <t>Se evidencia radicado 762 del 24 de enero de 2020 al Instituto Alexander Von Humboldt.
Memorando 761 del 24  de enero de 2020 al MADS</t>
  </si>
  <si>
    <t xml:space="preserve"> EMAIL JULIO 10 DE 2020 - Memo SOPIT-130-2020 : Ajuste  Plan de Mejoramiento Institucional 2020 - Auditoría de Desempeño Política Nacional de Humedales Interiores de Colombia - CGR Informe Auditoría de Desempeño PNHIC 2011 - 2018.</t>
  </si>
  <si>
    <t>EMAIL JULIO 10 DE 2020  - Documento de PRIORIZACIÓN DE HUMEDALES DE LA JURISDICCIÓN DE LA CDMB PÁRA SU ESTUDIO DE VALORACIÓN ECONÓMICA DE BIENES Y SERVICIOS ECOSISTÉMICOS, DETERMINACIÓN DEL ESTADO DE CONSERVACIÓN Y  FORMULACIÓN DE PLAN DE MANEJO.</t>
  </si>
  <si>
    <t>Memorando SOPIT-28-06-2019
Solicitud modificación de fecha de implementación por falta de recursos y por aplicación de la Resolución 2254 de 2017 que ordena la incorporación gradual de los equipos.
Memorando OC-978-2019 de junio 26 de 2019.
Memorando SOPIT 275 del 8 de julio de 2019.
Memorando Contratacion 28 de abril de 2020 programacion del gasto para SOPIT (email Dra. Channel Lopez).JULIO 09 - 2020 Se recibe correo con los siguientes anexos: 13-05-2020 MEMORANDO SOPIT 124   Mediante memorando No. 124 del 13 de mayo de 2020 de SOPIT,  informa que para dar cumplimiento a la acción de mejora de la Contraloría la Subdirección de Ordenamiento y Planificación Integral delTerritorio  dentro de las actividades del Plan de Acción propuestas 2020-2023, se tiene establecido la modernización del SVCA con un costo aproximado de $4.300.000.000, proyecto formulado y presentado ante el MADS por dicha subdirección.                                                                                                                               Dentro del PAI 2020-20203 la CDMB cuenta el siguiente proyecto para el fortalecimiento de la RED de monitoreo de aire en su área de jurisdicción con unos recursos de inversión por 63.385.710.26, debido a que no son suficientes la CDMB ha presentado al Ministerio de ambiente para la consecución de recursos un proyecto  MODERNIZACIÓN DEL SISTEMA DE VIGILANCIA DE CALIDAD DEL AIRE DE LA CDMB PARA MEJORAR LA COBERTURA, CALIDAD Y DISPONIBILIDAD DE LA INFORMACIÓN DE LOS NIVELES DE CONTAMINACIÓN ATMOSFÉRICA EN EL ÁREA METROPOLITANA DE BUCARAMANGA  El valor total del proyectos asciende a la suma de $4.299.281.777.39, la CDMB está a la espera de la aprobación de estos recursos, se adjunta evidencia de los radicados ante el Ministerio.</t>
  </si>
  <si>
    <r>
      <t xml:space="preserve">Memorando SEYCA-E-004 de 17-01-2020, con los respectivos listados e información que soporta los resultados reportados tanto en la actividad 1 como en la 2 del presente hallazgo. Anexa CD. </t>
    </r>
    <r>
      <rPr>
        <b/>
        <sz val="8"/>
        <rFont val="Arial"/>
        <family val="2"/>
      </rPr>
      <t>JULIO 13 - 2020 NO SE RECIBIO RESPUESTA DE SUBDIRECCION DE EVALUACION Y CONTROL AMBIENTAL  De Coordinacion y Evaluacion Ambiental se  ANEXA ARCHIVO DE EXCEL DEL AVANCE :Con relación a la decisión de fondo de los trámites de las concesiones de agua radicados en las vigencias 2017 y 2018, esta nueva administración está verificando los expedientes entregados por la administración anterior (Que en el papel suman más de 775 expedientes); así mismo, está adelantando todos los trámites pendientes y asignó un equipo de trabajo para gestionar esta tarea.
Razón por la cual no se puede dar certeza de un avance mayor al 50% ya reportado.
Sin embargo, se ha trabajado en los mismos, adelantando la proyección previa a la visita técnica, y posterior a la misma (si esta ya se hubo realizado), para lograr la expedición de estos actos administrativos. Lo realizado por la nueva administración, a partir del nombramiento del nuevo coordinador con fecha 03 de marzo de 2020, corresponde a la revisión de 235 expedientes encontrados, de los cualés se generaron los siguientes documentos: 9 Autos de desistimiento proyectados,  78 autos de inicio proyectados,  70 requerimientos enviados a los usuarios, 46 Resoluciones proyectadas, 1 auto de archivo proyectado, 1 citación de notificación, 1 remisión por competencia y 56 expedientes que aún continúan en revisión.
No obstante lo anterior y en atención a la declaratoria por parte del Gobierno Nacional, de la emergencia sanitaria por causa del CORONAVIRUS “COVID-19”, sumado al aislamiento preventivo obligatorio de todas las personas habitantes de la República de Colombia ordenado mediante Decreto 457 de 2020, esta Corporación ha resuelto mediante Resoluciones Nos. 200 del 16 de marzo de 2020, 254 del 01 de Junio de 2020 y 363 del 30 de Junio de 2020, entre otras medidas, la restricción del acceso a usuario en sus instalaciones, el aplazamiento en forma preventiva de las visitas y la suspensión de los términos dentro de los diferentes procesos ambientales, lo que ha impedido el cumplimiento de la decisión de fondo que requiere cada trámite. 
En CD anexo se relacionan las evidencias.</t>
    </r>
  </si>
  <si>
    <r>
      <t xml:space="preserve">Memorando SURYT-328 de noviembre 17 de 2018. Reporte de Avance.
Memorando N°313 del 23 de septiembre de 2019 emanado de SURYT donde se hace recuento del contrato del laboratorio y se indica que el avance de obra llegó a un 33%.
Memorando 227 del 15 de junio de 2019.                                                            </t>
    </r>
    <r>
      <rPr>
        <b/>
        <sz val="9"/>
        <rFont val="Arial"/>
        <family val="2"/>
      </rPr>
      <t>JULIO 14 DE 2020 SIN ANEXOS SE ADJUNTA CORREO DE SUBDIRECCION</t>
    </r>
  </si>
  <si>
    <r>
      <t xml:space="preserve">Según memorando SOPIT-607 de 2019 se aclara que la actividad quedo condicionada a la terminación del contrato de obra de la construcción del laboratorio, la cual se refleja en la actividad N° 1 del hallazgo en cuestión.     </t>
    </r>
    <r>
      <rPr>
        <b/>
        <sz val="9"/>
        <rFont val="Arial"/>
        <family val="2"/>
      </rPr>
      <t xml:space="preserve">EMAIL JULIO 10 DE 2020 SIN ANEXOS </t>
    </r>
  </si>
  <si>
    <r>
      <t xml:space="preserve"> </t>
    </r>
    <r>
      <rPr>
        <b/>
        <sz val="8"/>
        <rFont val="Arial"/>
        <family val="2"/>
      </rPr>
      <t>JULIO 10 DE 2020 - Mediante memorando SOPIT-130-2020 de 28 de mayo,  se solicita a control interno radicar ante la contraloria la soliictud de cambio de fechas de cumplimiento del plan de mejoramiento.  Soporte de  Correo enviado por control interno a la contraloria El tramite fue recibido con el radicado No. 2020ER0050043.</t>
    </r>
  </si>
  <si>
    <r>
      <t>Se evidencian 14 comunicaciones enviadas el 24 de enero de 2020 a los 13 municipios de la jurisdiccion y al departamento de Santander.      EMAIL JULIO 10 DE 2020 - Se enviaron 15 comunicaciones, 14  enviadas el 24 de enero de 2020 a los 14 municipios de la jurisdiccion y al departamento de Santander y</t>
    </r>
    <r>
      <rPr>
        <b/>
        <sz val="11"/>
        <rFont val="Arial"/>
        <family val="2"/>
      </rPr>
      <t xml:space="preserve"> 1 memorando interno a las subdirecciones de la entidad.</t>
    </r>
  </si>
  <si>
    <r>
      <t xml:space="preserve">H1 </t>
    </r>
    <r>
      <rPr>
        <b/>
        <sz val="8"/>
        <rFont val="Arial"/>
        <family val="2"/>
      </rPr>
      <t>CERRAR</t>
    </r>
  </si>
  <si>
    <r>
      <t>Acta número 2 del 28 de noviembre de 2019, donde se tratan dos temas. 
1- Revisión saldos por pagar municipios de Rionegro a CDMB por sobretasa ambiental al impuesto predial. 
2-  Método, forma y plazo de pago. Firman John Miguel Sandoval y el Tesorero Sergio Julián Caballero. En las actas firma de asistencia firma Raúl Mauricio Cardozo Secretario de hacienda del municipio de Rionegro.  Aura Marcela Ojeda Amorocho Funcionaria secretaria de hacienda Rionegro.
Mayo 2 - 2020 Se evidencia correo fecha 14/02/2020 con informe anexo en excel, y acta del 24 de abril con informes anexos</t>
    </r>
    <r>
      <rPr>
        <b/>
        <sz val="9"/>
        <rFont val="Arial"/>
        <family val="2"/>
      </rPr>
      <t xml:space="preserve">JULIO 07 - 2020 Se recibe correo con los siguientes anexos : ACTA DE REUNION 28/05/2020  - COMITÉ DE SOSTENIBILIDAD CONTABLE  Y UN CERTIFICADO DE COORDINADORA DE TESORERIA Y CARTERA . SE RECIBEN ACTAS pero No es posible cerrar hallazgo  hasta que no se presenten las conciliaciones firmadas por las partes involucradas con las cifras causadas.  </t>
    </r>
  </si>
  <si>
    <r>
      <t xml:space="preserve">Existen varias resoluciones para la enajenación de bienes muebles dados de baja del inventario de la CDMB, pero ninguna incluye los vehículos objeto del hallazgo.
Proceso SA-EBE-001-2019 De enajenación de bienes muebles dados de baja del inventario de la CDMB mediante Resolución N° 1259 de 10-12-2019. Se encuentra en evaluación y observaciones por valor $3235275.
Memorando Contratacion del 28 de abril de 2020 a SAF solicitando cumplimiento del procedimiento (email - Dra. Chanel).                                        </t>
    </r>
    <r>
      <rPr>
        <b/>
        <sz val="10"/>
        <rFont val="Arial"/>
        <family val="2"/>
      </rPr>
      <t xml:space="preserve">JULIO 07 - 2020 Se recibe correo con los siguientes anexos:MEMORANDO PARA SUBDIRECTOR ADM Y FINANCIERO DE COOR. DE TESORERIA FECHA 07/07/2020 - ACTA DE REUNION - COMITÉ DE SOSTENIBILIDAD CONTABLE FECHA 28-05-2020 a través de la  plataforma Zoom, mediante el cual se aprueba por votación la baja de los vehículos en mención.  
</t>
    </r>
    <r>
      <rPr>
        <b/>
        <sz val="9"/>
        <rFont val="Arial"/>
        <family val="2"/>
      </rPr>
      <t xml:space="preserve">                  </t>
    </r>
    <r>
      <rPr>
        <b/>
        <sz val="10"/>
        <rFont val="Arial"/>
        <family val="2"/>
      </rPr>
      <t xml:space="preserve">                                                                                                                                                            Se anexa memorando con respuesta recibida de SAF-028/2020 de fecha 07/07/2020 mediante correo electrónico,                              QUEDA PENDIENTE LAS DILIGENCIA PARA ADELANTAR EL PROCESO CONTRACTUAL POR PARTE DE LA COORDINACION DE RECURSOS FISICOS.</t>
    </r>
  </si>
  <si>
    <r>
      <t xml:space="preserve">H4 </t>
    </r>
    <r>
      <rPr>
        <b/>
        <sz val="10"/>
        <rFont val="Arial"/>
        <family val="2"/>
      </rPr>
      <t>CERRAR</t>
    </r>
  </si>
  <si>
    <r>
      <t xml:space="preserve">H5 </t>
    </r>
    <r>
      <rPr>
        <b/>
        <sz val="10"/>
        <rFont val="Arial"/>
        <family val="2"/>
      </rPr>
      <t>CERRAR</t>
    </r>
  </si>
  <si>
    <r>
      <t xml:space="preserve">H7 </t>
    </r>
    <r>
      <rPr>
        <b/>
        <sz val="10"/>
        <rFont val="Arial"/>
        <family val="2"/>
      </rPr>
      <t>CERRAR</t>
    </r>
  </si>
  <si>
    <r>
      <t xml:space="preserve">H8 </t>
    </r>
    <r>
      <rPr>
        <b/>
        <sz val="10"/>
        <rFont val="Arial"/>
        <family val="2"/>
      </rPr>
      <t>CERRAR</t>
    </r>
  </si>
  <si>
    <r>
      <t xml:space="preserve">H2 </t>
    </r>
    <r>
      <rPr>
        <b/>
        <sz val="10"/>
        <rFont val="Arial"/>
        <family val="2"/>
      </rPr>
      <t>CERRAR</t>
    </r>
  </si>
  <si>
    <t>Se anexa correo de fecha 16 de enero de 2020 con la relación de empresas a las cuales se les realizó el seguimiento ANEXA CD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</si>
</sst>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F800]dddd\,\ mmmm\ dd\,\ yyyy"/>
  </numFmts>
  <fonts count="54">
    <font>
      <sz val="10"/>
      <name val="Arial"/>
      <family val="0"/>
    </font>
    <font>
      <sz val="11"/>
      <color indexed="8"/>
      <name val="Calibri"/>
      <family val="2"/>
    </font>
    <font>
      <b/>
      <sz val="10"/>
      <name val="Arial"/>
      <family val="2"/>
    </font>
    <font>
      <sz val="11"/>
      <name val="Arial"/>
      <family val="2"/>
    </font>
    <font>
      <sz val="10"/>
      <name val="Calibri"/>
      <family val="2"/>
    </font>
    <font>
      <sz val="8"/>
      <name val="Arial"/>
      <family val="2"/>
    </font>
    <font>
      <b/>
      <sz val="9"/>
      <name val="Arial"/>
      <family val="2"/>
    </font>
    <font>
      <sz val="9"/>
      <name val="Arial"/>
      <family val="2"/>
    </font>
    <font>
      <b/>
      <sz val="11"/>
      <name val="Arial"/>
      <family val="2"/>
    </font>
    <font>
      <sz val="9"/>
      <name val="Calibri"/>
      <family val="2"/>
    </font>
    <font>
      <b/>
      <sz val="11"/>
      <color indexed="9"/>
      <name val="Arial"/>
      <family val="2"/>
    </font>
    <font>
      <b/>
      <sz val="18"/>
      <name val="Calibri"/>
      <family val="2"/>
    </font>
    <font>
      <b/>
      <sz val="18"/>
      <color indexed="9"/>
      <name val="Calibri"/>
      <family val="2"/>
    </font>
    <font>
      <b/>
      <i/>
      <sz val="8"/>
      <name val="Arial"/>
      <family val="2"/>
    </font>
    <font>
      <b/>
      <sz val="14"/>
      <name val="Arial"/>
      <family val="2"/>
    </font>
    <font>
      <sz val="14"/>
      <name val="Arial"/>
      <family val="2"/>
    </font>
    <font>
      <sz val="11"/>
      <color indexed="8"/>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Arial"/>
      <family val="2"/>
    </font>
    <font>
      <b/>
      <sz val="18"/>
      <color theme="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medium"/>
    </border>
    <border>
      <left style="medium"/>
      <right/>
      <top/>
      <bottom/>
    </border>
    <border>
      <left style="thin"/>
      <right style="thin"/>
      <top style="medium"/>
      <bottom style="thin"/>
    </border>
    <border>
      <left style="thin"/>
      <right style="thin"/>
      <top/>
      <bottom/>
    </border>
    <border>
      <left style="thin"/>
      <right style="thin"/>
      <top style="medium"/>
      <bottom style="medium"/>
    </border>
    <border>
      <left style="thin"/>
      <right style="thin"/>
      <top/>
      <bottom style="medium"/>
    </border>
    <border>
      <left/>
      <right style="medium"/>
      <top/>
      <bottom/>
    </border>
    <border>
      <left/>
      <right style="medium"/>
      <top/>
      <bottom style="medium"/>
    </border>
    <border>
      <left/>
      <right style="thin"/>
      <top/>
      <bottom style="medium"/>
    </border>
    <border>
      <left style="thin"/>
      <right/>
      <top/>
      <bottom style="medium"/>
    </border>
    <border>
      <left/>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thin"/>
      <right style="thin"/>
      <top style="thin"/>
      <bottom style="medium"/>
    </border>
    <border>
      <left style="thin"/>
      <right/>
      <top style="thin"/>
      <bottom/>
    </border>
    <border>
      <left style="thin"/>
      <right style="medium"/>
      <top/>
      <bottom style="medium"/>
    </border>
    <border>
      <left style="medium"/>
      <right style="medium"/>
      <top/>
      <bottom style="medium"/>
    </border>
    <border>
      <left style="thin"/>
      <right style="thin"/>
      <top/>
      <bottom style="thin"/>
    </border>
    <border>
      <left/>
      <right style="thin"/>
      <top/>
      <bottom style="thin"/>
    </border>
    <border>
      <left style="medium"/>
      <right style="medium"/>
      <top/>
      <bottom style="thin"/>
    </border>
    <border>
      <left style="thin"/>
      <right/>
      <top/>
      <bottom style="thin"/>
    </border>
    <border>
      <left style="thin"/>
      <right/>
      <top/>
      <bottom/>
    </border>
    <border>
      <left style="medium"/>
      <right style="medium"/>
      <top/>
      <bottom/>
    </border>
    <border>
      <left style="medium"/>
      <right style="thin"/>
      <top style="medium"/>
      <bottom/>
    </border>
    <border>
      <left style="thin"/>
      <right style="thin"/>
      <top style="medium"/>
      <bottom/>
    </border>
    <border>
      <left/>
      <right style="thin"/>
      <top style="medium"/>
      <bottom/>
    </border>
    <border>
      <left style="thin"/>
      <right/>
      <top style="medium"/>
      <bottom/>
    </border>
    <border>
      <left style="thin"/>
      <right style="medium"/>
      <top style="medium"/>
      <bottom/>
    </border>
    <border>
      <left style="medium"/>
      <right style="medium"/>
      <top style="medium"/>
      <bottom/>
    </border>
    <border>
      <left style="thin"/>
      <right style="medium"/>
      <top/>
      <bottom style="thin"/>
    </border>
    <border>
      <left style="thin"/>
      <right style="thin"/>
      <top style="thin"/>
      <bottom style="thin"/>
    </border>
    <border>
      <left/>
      <right style="thin"/>
      <top style="thin"/>
      <bottom style="thin"/>
    </border>
    <border>
      <left/>
      <right style="medium"/>
      <top style="thin"/>
      <bottom style="thin"/>
    </border>
    <border>
      <left/>
      <right style="thin"/>
      <top style="medium"/>
      <bottom style="medium"/>
    </border>
    <border>
      <left style="medium"/>
      <right style="medium"/>
      <top style="medium"/>
      <bottom style="medium"/>
    </border>
    <border>
      <left style="thin"/>
      <right style="medium"/>
      <top style="thin"/>
      <bottom style="medium"/>
    </border>
    <border>
      <left style="medium"/>
      <right style="medium"/>
      <top style="thin"/>
      <bottom/>
    </border>
    <border>
      <left style="medium"/>
      <right style="thin"/>
      <top style="medium"/>
      <bottom style="medium"/>
    </border>
    <border>
      <left style="thin"/>
      <right style="medium"/>
      <top style="medium"/>
      <bottom style="medium"/>
    </border>
    <border>
      <left style="thin"/>
      <right style="medium"/>
      <top/>
      <bottom/>
    </border>
    <border>
      <left/>
      <right style="medium"/>
      <top/>
      <bottom style="thin"/>
    </border>
    <border>
      <left/>
      <right style="medium"/>
      <top style="thin"/>
      <bottom style="medium"/>
    </border>
    <border>
      <left/>
      <right style="medium"/>
      <top style="medium"/>
      <bottom/>
    </border>
    <border>
      <left/>
      <right/>
      <top style="medium"/>
      <bottom/>
    </border>
    <border>
      <left style="medium"/>
      <right style="thin"/>
      <top/>
      <bottom style="medium"/>
    </border>
    <border>
      <left style="medium"/>
      <right/>
      <top style="medium"/>
      <bottom style="medium"/>
    </border>
    <border>
      <left/>
      <right/>
      <top style="medium"/>
      <bottom style="medium"/>
    </border>
    <border>
      <left style="medium"/>
      <right/>
      <top style="medium"/>
      <bottom style="thin"/>
    </border>
    <border>
      <left style="medium"/>
      <right style="thin"/>
      <top style="thin"/>
      <bottom/>
    </border>
    <border>
      <left style="thin"/>
      <right style="thin"/>
      <top style="thin"/>
      <bottom/>
    </border>
    <border>
      <left style="medium"/>
      <right/>
      <top style="thin"/>
      <bottom style="medium"/>
    </border>
    <border>
      <left/>
      <right/>
      <top style="medium"/>
      <bottom style="thin"/>
    </border>
    <border>
      <left/>
      <right/>
      <top style="thin"/>
      <bottom style="medium"/>
    </border>
    <border>
      <left/>
      <right style="medium"/>
      <top style="medium"/>
      <bottom style="medium"/>
    </border>
    <border>
      <left style="medium"/>
      <right/>
      <top style="medium"/>
      <bottom/>
    </border>
    <border>
      <left style="medium"/>
      <right style="thin"/>
      <top style="medium"/>
      <bottom style="thin"/>
    </border>
    <border>
      <left style="medium"/>
      <right style="thin"/>
      <top/>
      <bottom/>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390">
    <xf numFmtId="0" fontId="0" fillId="0" borderId="0" xfId="0" applyAlignment="1">
      <alignment/>
    </xf>
    <xf numFmtId="0" fontId="4" fillId="0" borderId="0" xfId="52" applyFont="1" applyFill="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xf>
    <xf numFmtId="165" fontId="0" fillId="0" borderId="0" xfId="0" applyNumberFormat="1" applyFont="1" applyFill="1" applyAlignment="1" applyProtection="1">
      <alignment horizontal="center" vertical="center" wrapText="1"/>
      <protection/>
    </xf>
    <xf numFmtId="14" fontId="8" fillId="0" borderId="0"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14" fontId="51" fillId="0" borderId="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0" fillId="0" borderId="0" xfId="0" applyFont="1" applyFill="1" applyAlignment="1" applyProtection="1">
      <alignment horizontal="right" vertical="center" wrapText="1"/>
      <protection/>
    </xf>
    <xf numFmtId="0" fontId="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0" fillId="0" borderId="0" xfId="0" applyFont="1" applyFill="1" applyBorder="1" applyAlignment="1" applyProtection="1">
      <alignment horizontal="right" vertical="center" wrapText="1"/>
      <protection/>
    </xf>
    <xf numFmtId="165" fontId="3" fillId="0" borderId="0" xfId="0" applyNumberFormat="1" applyFont="1" applyFill="1" applyBorder="1" applyAlignment="1" applyProtection="1">
      <alignment vertical="center" wrapText="1"/>
      <protection/>
    </xf>
    <xf numFmtId="165" fontId="0" fillId="0" borderId="0" xfId="0" applyNumberFormat="1" applyFont="1" applyFill="1" applyBorder="1" applyAlignment="1" applyProtection="1">
      <alignment vertical="center" wrapText="1"/>
      <protection/>
    </xf>
    <xf numFmtId="3" fontId="7" fillId="0" borderId="12"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165" fontId="8" fillId="0" borderId="14" xfId="0" applyNumberFormat="1" applyFont="1" applyFill="1" applyBorder="1" applyAlignment="1" applyProtection="1">
      <alignment vertical="center" wrapText="1"/>
      <protection/>
    </xf>
    <xf numFmtId="165" fontId="8" fillId="0" borderId="15" xfId="0" applyNumberFormat="1" applyFont="1" applyFill="1" applyBorder="1" applyAlignment="1" applyProtection="1">
      <alignment vertical="center" wrapText="1"/>
      <protection/>
    </xf>
    <xf numFmtId="0" fontId="3" fillId="0" borderId="1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0"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0" fontId="7"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10" fontId="2"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Alignment="1" applyProtection="1">
      <alignment vertical="center" wrapText="1"/>
      <protection/>
    </xf>
    <xf numFmtId="165" fontId="0" fillId="0" borderId="0" xfId="0" applyNumberFormat="1" applyFont="1" applyFill="1" applyBorder="1" applyAlignment="1" applyProtection="1">
      <alignment horizontal="center" vertical="center" wrapText="1"/>
      <protection/>
    </xf>
    <xf numFmtId="0" fontId="15" fillId="0" borderId="0" xfId="0" applyFont="1" applyFill="1" applyAlignment="1" applyProtection="1">
      <alignment vertical="center" wrapText="1"/>
      <protection/>
    </xf>
    <xf numFmtId="165" fontId="13" fillId="0" borderId="16"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center" wrapText="1"/>
      <protection/>
    </xf>
    <xf numFmtId="165" fontId="0" fillId="0" borderId="10" xfId="0" applyNumberFormat="1" applyFont="1" applyFill="1" applyBorder="1" applyAlignment="1" applyProtection="1">
      <alignment horizontal="center" vertical="center" wrapText="1"/>
      <protection/>
    </xf>
    <xf numFmtId="0" fontId="52" fillId="0" borderId="16" xfId="52" applyFont="1" applyFill="1" applyBorder="1" applyAlignment="1" applyProtection="1">
      <alignment horizontal="center" vertical="center" textRotation="255" wrapText="1"/>
      <protection/>
    </xf>
    <xf numFmtId="166" fontId="11" fillId="0" borderId="0" xfId="52" applyNumberFormat="1" applyFont="1" applyFill="1" applyAlignment="1" applyProtection="1">
      <alignment horizontal="center" vertical="center" wrapText="1"/>
      <protection/>
    </xf>
    <xf numFmtId="0" fontId="11" fillId="0" borderId="0" xfId="52" applyFont="1" applyFill="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166" fontId="11" fillId="0" borderId="0" xfId="0" applyNumberFormat="1" applyFont="1" applyFill="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vertical="center" wrapText="1"/>
      <protection/>
    </xf>
    <xf numFmtId="0" fontId="9" fillId="0" borderId="0" xfId="52" applyFont="1" applyFill="1" applyBorder="1" applyAlignment="1" applyProtection="1">
      <alignment horizontal="left" vertical="center" wrapText="1"/>
      <protection/>
    </xf>
    <xf numFmtId="0" fontId="2" fillId="0" borderId="0" xfId="0" applyFont="1" applyFill="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11" fillId="0" borderId="0" xfId="0" applyFont="1" applyFill="1" applyAlignment="1" applyProtection="1">
      <alignment horizontal="center" vertical="center" wrapText="1"/>
      <protection/>
    </xf>
    <xf numFmtId="166" fontId="11" fillId="0"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right" vertical="center" wrapText="1"/>
      <protection/>
    </xf>
    <xf numFmtId="0" fontId="3" fillId="33" borderId="17" xfId="0" applyFont="1" applyFill="1" applyBorder="1" applyAlignment="1" applyProtection="1">
      <alignment horizontal="left" vertical="center" wrapText="1"/>
      <protection/>
    </xf>
    <xf numFmtId="0" fontId="3" fillId="33" borderId="17" xfId="69" applyFont="1" applyFill="1" applyBorder="1" applyAlignment="1" applyProtection="1">
      <alignment horizontal="left" vertical="center" wrapText="1"/>
      <protection locked="0"/>
    </xf>
    <xf numFmtId="0" fontId="3" fillId="33" borderId="17" xfId="0" applyFont="1" applyFill="1" applyBorder="1" applyAlignment="1" applyProtection="1">
      <alignment horizontal="center" vertical="center" wrapText="1"/>
      <protection/>
    </xf>
    <xf numFmtId="15" fontId="3" fillId="33" borderId="17" xfId="69" applyNumberFormat="1" applyFont="1" applyFill="1" applyBorder="1" applyAlignment="1" applyProtection="1">
      <alignment horizontal="center" vertical="center" wrapText="1"/>
      <protection locked="0"/>
    </xf>
    <xf numFmtId="166" fontId="8" fillId="0" borderId="0" xfId="0" applyNumberFormat="1"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3" fillId="33" borderId="18" xfId="69" applyFont="1" applyFill="1" applyBorder="1" applyAlignment="1" applyProtection="1">
      <alignment horizontal="left" vertical="center" wrapText="1"/>
      <protection locked="0"/>
    </xf>
    <xf numFmtId="9" fontId="3" fillId="33" borderId="18" xfId="69" applyNumberFormat="1" applyFont="1" applyFill="1" applyBorder="1" applyAlignment="1" applyProtection="1">
      <alignment horizontal="center" vertical="center" wrapText="1"/>
      <protection locked="0"/>
    </xf>
    <xf numFmtId="0" fontId="3" fillId="33" borderId="18" xfId="69" applyFont="1" applyFill="1" applyBorder="1" applyAlignment="1" applyProtection="1">
      <alignment horizontal="center" vertical="center" wrapText="1"/>
      <protection locked="0"/>
    </xf>
    <xf numFmtId="15" fontId="3" fillId="33" borderId="18" xfId="69" applyNumberFormat="1" applyFont="1" applyFill="1" applyBorder="1" applyAlignment="1" applyProtection="1">
      <alignment horizontal="center" vertical="center" wrapText="1"/>
      <protection locked="0"/>
    </xf>
    <xf numFmtId="0" fontId="3" fillId="0" borderId="0" xfId="52" applyFont="1" applyFill="1" applyAlignment="1" applyProtection="1">
      <alignment vertical="center" wrapText="1"/>
      <protection/>
    </xf>
    <xf numFmtId="0" fontId="3" fillId="33" borderId="19" xfId="0" applyFont="1" applyFill="1" applyBorder="1" applyAlignment="1" applyProtection="1">
      <alignment horizontal="left" vertical="center" wrapText="1"/>
      <protection locked="0"/>
    </xf>
    <xf numFmtId="0" fontId="3" fillId="33" borderId="19" xfId="69" applyFont="1" applyFill="1" applyBorder="1" applyAlignment="1" applyProtection="1">
      <alignment horizontal="left" vertical="center" wrapText="1"/>
      <protection locked="0"/>
    </xf>
    <xf numFmtId="9" fontId="3" fillId="33" borderId="19" xfId="69" applyNumberFormat="1" applyFont="1" applyFill="1" applyBorder="1" applyAlignment="1" applyProtection="1">
      <alignment horizontal="center" vertical="center" wrapText="1"/>
      <protection locked="0"/>
    </xf>
    <xf numFmtId="0" fontId="3" fillId="33" borderId="19" xfId="69" applyFont="1" applyFill="1" applyBorder="1" applyAlignment="1" applyProtection="1">
      <alignment horizontal="center" vertical="center" wrapText="1"/>
      <protection locked="0"/>
    </xf>
    <xf numFmtId="15" fontId="3" fillId="33" borderId="19" xfId="69" applyNumberFormat="1" applyFont="1" applyFill="1" applyBorder="1" applyAlignment="1" applyProtection="1">
      <alignment horizontal="center" vertical="center" wrapText="1"/>
      <protection locked="0"/>
    </xf>
    <xf numFmtId="0" fontId="53" fillId="33" borderId="17"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wrapText="1"/>
      <protection/>
    </xf>
    <xf numFmtId="0" fontId="3" fillId="33" borderId="20" xfId="69" applyFont="1" applyFill="1" applyBorder="1" applyAlignment="1" applyProtection="1">
      <alignment horizontal="left" vertical="center" wrapText="1"/>
      <protection locked="0"/>
    </xf>
    <xf numFmtId="0" fontId="3" fillId="33" borderId="20" xfId="0" applyFont="1" applyFill="1" applyBorder="1" applyAlignment="1" applyProtection="1">
      <alignment horizontal="center" vertical="center" wrapText="1"/>
      <protection locked="0"/>
    </xf>
    <xf numFmtId="15" fontId="3" fillId="33" borderId="20" xfId="69"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0" fillId="33" borderId="17" xfId="69" applyFont="1" applyFill="1" applyBorder="1" applyAlignment="1" applyProtection="1">
      <alignment horizontal="left" vertical="center" wrapText="1"/>
      <protection locked="0"/>
    </xf>
    <xf numFmtId="9" fontId="0" fillId="33" borderId="17" xfId="69" applyNumberFormat="1" applyFont="1" applyFill="1" applyBorder="1" applyAlignment="1" applyProtection="1">
      <alignment horizontal="center" vertical="center" wrapText="1"/>
      <protection locked="0"/>
    </xf>
    <xf numFmtId="0" fontId="8" fillId="33" borderId="17" xfId="69" applyFont="1" applyFill="1" applyBorder="1" applyAlignment="1" applyProtection="1">
      <alignment horizontal="center" vertical="center" wrapText="1"/>
      <protection locked="0"/>
    </xf>
    <xf numFmtId="15" fontId="0" fillId="33" borderId="17" xfId="69" applyNumberFormat="1" applyFont="1" applyFill="1" applyBorder="1" applyAlignment="1" applyProtection="1">
      <alignment horizontal="center" vertical="center" wrapText="1"/>
      <protection locked="0"/>
    </xf>
    <xf numFmtId="15" fontId="0" fillId="33" borderId="25" xfId="69" applyNumberFormat="1" applyFont="1" applyFill="1" applyBorder="1" applyAlignment="1" applyProtection="1">
      <alignment horizontal="center" vertical="center" wrapText="1"/>
      <protection locked="0"/>
    </xf>
    <xf numFmtId="164" fontId="0" fillId="33" borderId="17" xfId="0" applyNumberFormat="1" applyFont="1" applyFill="1" applyBorder="1" applyAlignment="1" applyProtection="1">
      <alignment horizontal="center" vertical="center" wrapText="1"/>
      <protection/>
    </xf>
    <xf numFmtId="1" fontId="8" fillId="33" borderId="26" xfId="204" applyNumberFormat="1" applyFont="1" applyFill="1" applyBorder="1" applyAlignment="1" applyProtection="1">
      <alignment horizontal="center" vertical="center" wrapText="1"/>
      <protection locked="0"/>
    </xf>
    <xf numFmtId="9" fontId="8" fillId="33" borderId="17" xfId="0" applyNumberFormat="1" applyFont="1" applyFill="1" applyBorder="1" applyAlignment="1" applyProtection="1">
      <alignment horizontal="center" vertical="center" wrapText="1"/>
      <protection/>
    </xf>
    <xf numFmtId="164" fontId="3" fillId="33" borderId="17" xfId="0" applyNumberFormat="1" applyFont="1" applyFill="1" applyBorder="1" applyAlignment="1" applyProtection="1">
      <alignment horizontal="center" vertical="center" wrapText="1"/>
      <protection/>
    </xf>
    <xf numFmtId="164" fontId="3" fillId="33" borderId="17" xfId="204" applyNumberFormat="1" applyFont="1" applyFill="1" applyBorder="1" applyAlignment="1" applyProtection="1">
      <alignment horizontal="center" vertical="center" wrapText="1"/>
      <protection/>
    </xf>
    <xf numFmtId="164" fontId="3" fillId="33" borderId="26" xfId="204" applyNumberFormat="1" applyFont="1" applyFill="1" applyBorder="1" applyAlignment="1" applyProtection="1">
      <alignment horizontal="center" vertical="center" wrapText="1"/>
      <protection/>
    </xf>
    <xf numFmtId="49" fontId="0" fillId="33" borderId="27" xfId="0" applyNumberFormat="1" applyFont="1" applyFill="1" applyBorder="1" applyAlignment="1" applyProtection="1">
      <alignment horizontal="center" vertical="center" wrapText="1"/>
      <protection/>
    </xf>
    <xf numFmtId="0" fontId="7" fillId="33" borderId="14" xfId="52" applyFont="1" applyFill="1" applyBorder="1" applyAlignment="1" applyProtection="1">
      <alignment horizontal="left" vertical="center" wrapText="1"/>
      <protection/>
    </xf>
    <xf numFmtId="0" fontId="0" fillId="33" borderId="20" xfId="69" applyFont="1" applyFill="1" applyBorder="1" applyAlignment="1" applyProtection="1">
      <alignment horizontal="left" vertical="center" wrapText="1"/>
      <protection locked="0"/>
    </xf>
    <xf numFmtId="0" fontId="0" fillId="33" borderId="20" xfId="69" applyFont="1" applyFill="1" applyBorder="1" applyAlignment="1" applyProtection="1">
      <alignment horizontal="center" vertical="center" wrapText="1"/>
      <protection locked="0"/>
    </xf>
    <xf numFmtId="0" fontId="8" fillId="33" borderId="20" xfId="69" applyFont="1" applyFill="1" applyBorder="1" applyAlignment="1" applyProtection="1">
      <alignment horizontal="center" vertical="center" wrapText="1"/>
      <protection locked="0"/>
    </xf>
    <xf numFmtId="15" fontId="0" fillId="33" borderId="20" xfId="69" applyNumberFormat="1" applyFont="1" applyFill="1" applyBorder="1" applyAlignment="1" applyProtection="1">
      <alignment horizontal="center" vertical="center" wrapText="1"/>
      <protection locked="0"/>
    </xf>
    <xf numFmtId="15" fontId="0" fillId="33" borderId="23" xfId="69" applyNumberFormat="1" applyFont="1" applyFill="1" applyBorder="1" applyAlignment="1" applyProtection="1">
      <alignment horizontal="center" vertical="center" wrapText="1"/>
      <protection locked="0"/>
    </xf>
    <xf numFmtId="164" fontId="0" fillId="33" borderId="20" xfId="0" applyNumberFormat="1" applyFont="1" applyFill="1" applyBorder="1" applyAlignment="1" applyProtection="1">
      <alignment horizontal="center" vertical="center" wrapText="1"/>
      <protection/>
    </xf>
    <xf numFmtId="1" fontId="8" fillId="33" borderId="28" xfId="52" applyNumberFormat="1" applyFont="1" applyFill="1" applyBorder="1" applyAlignment="1" applyProtection="1">
      <alignment horizontal="center" vertical="center" wrapText="1"/>
      <protection locked="0"/>
    </xf>
    <xf numFmtId="9" fontId="8" fillId="33" borderId="20" xfId="0" applyNumberFormat="1" applyFont="1" applyFill="1" applyBorder="1" applyAlignment="1" applyProtection="1">
      <alignment horizontal="center" vertical="center" wrapText="1"/>
      <protection/>
    </xf>
    <xf numFmtId="164" fontId="3" fillId="33" borderId="29" xfId="0" applyNumberFormat="1" applyFont="1" applyFill="1" applyBorder="1" applyAlignment="1" applyProtection="1">
      <alignment horizontal="center" vertical="center" wrapText="1"/>
      <protection/>
    </xf>
    <xf numFmtId="164" fontId="3" fillId="33" borderId="30" xfId="52" applyNumberFormat="1" applyFont="1" applyFill="1" applyBorder="1" applyAlignment="1" applyProtection="1">
      <alignment horizontal="center" vertical="center" wrapText="1"/>
      <protection/>
    </xf>
    <xf numFmtId="49" fontId="0" fillId="33" borderId="31" xfId="0" applyNumberFormat="1" applyFont="1" applyFill="1" applyBorder="1" applyAlignment="1" applyProtection="1">
      <alignment horizontal="center" vertical="center" wrapText="1"/>
      <protection/>
    </xf>
    <xf numFmtId="0" fontId="7" fillId="33" borderId="15" xfId="52" applyFont="1" applyFill="1" applyBorder="1" applyAlignment="1" applyProtection="1">
      <alignment horizontal="left" vertical="center" wrapText="1"/>
      <protection/>
    </xf>
    <xf numFmtId="164" fontId="0" fillId="33" borderId="17" xfId="69"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locked="0"/>
    </xf>
    <xf numFmtId="9" fontId="8" fillId="33" borderId="17" xfId="208" applyNumberFormat="1" applyFont="1" applyFill="1" applyBorder="1" applyAlignment="1" applyProtection="1">
      <alignment horizontal="center" vertical="center" wrapText="1"/>
      <protection/>
    </xf>
    <xf numFmtId="164" fontId="3" fillId="33" borderId="25" xfId="0" applyNumberFormat="1" applyFont="1" applyFill="1" applyBorder="1" applyAlignment="1" applyProtection="1">
      <alignment horizontal="center" vertical="center" wrapText="1"/>
      <protection/>
    </xf>
    <xf numFmtId="0" fontId="7" fillId="33" borderId="14" xfId="0" applyFont="1" applyFill="1" applyBorder="1" applyAlignment="1" applyProtection="1">
      <alignment horizontal="left" vertical="center" wrapText="1"/>
      <protection/>
    </xf>
    <xf numFmtId="1" fontId="0" fillId="33" borderId="20" xfId="69" applyNumberFormat="1" applyFont="1" applyFill="1" applyBorder="1" applyAlignment="1" applyProtection="1">
      <alignment horizontal="center" vertical="center" wrapText="1"/>
      <protection locked="0"/>
    </xf>
    <xf numFmtId="164" fontId="0" fillId="33" borderId="20" xfId="69" applyNumberFormat="1" applyFont="1" applyFill="1" applyBorder="1" applyAlignment="1" applyProtection="1">
      <alignment horizontal="center" vertical="center" wrapText="1"/>
      <protection/>
    </xf>
    <xf numFmtId="1" fontId="8" fillId="33" borderId="20" xfId="0" applyNumberFormat="1" applyFont="1" applyFill="1" applyBorder="1" applyAlignment="1" applyProtection="1">
      <alignment horizontal="center" vertical="center" wrapText="1"/>
      <protection locked="0"/>
    </xf>
    <xf numFmtId="9" fontId="8" fillId="33" borderId="20" xfId="208" applyNumberFormat="1" applyFont="1" applyFill="1" applyBorder="1" applyAlignment="1" applyProtection="1">
      <alignment horizontal="center" vertical="center" wrapText="1"/>
      <protection/>
    </xf>
    <xf numFmtId="164" fontId="3" fillId="33" borderId="23" xfId="0" applyNumberFormat="1" applyFont="1" applyFill="1" applyBorder="1" applyAlignment="1" applyProtection="1">
      <alignment horizontal="center" vertical="center" wrapText="1"/>
      <protection/>
    </xf>
    <xf numFmtId="164" fontId="3" fillId="33" borderId="20" xfId="0" applyNumberFormat="1"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7" fillId="33" borderId="32" xfId="0" applyFont="1" applyFill="1" applyBorder="1" applyAlignment="1" applyProtection="1">
      <alignment horizontal="left" vertical="center" wrapText="1"/>
      <protection/>
    </xf>
    <xf numFmtId="0" fontId="0" fillId="33" borderId="17"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15" fontId="0" fillId="33" borderId="17" xfId="0" applyNumberFormat="1" applyFont="1" applyFill="1" applyBorder="1" applyAlignment="1" applyProtection="1">
      <alignment horizontal="center" vertical="center" wrapText="1"/>
      <protection locked="0"/>
    </xf>
    <xf numFmtId="0" fontId="0" fillId="33" borderId="33" xfId="69" applyFont="1" applyFill="1" applyBorder="1" applyAlignment="1" applyProtection="1">
      <alignment horizontal="left" vertical="center" wrapText="1"/>
      <protection locked="0"/>
    </xf>
    <xf numFmtId="0" fontId="0" fillId="33" borderId="33"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15" fontId="0" fillId="33" borderId="33" xfId="0" applyNumberFormat="1" applyFont="1" applyFill="1" applyBorder="1" applyAlignment="1" applyProtection="1">
      <alignment horizontal="center" vertical="center" wrapText="1"/>
      <protection locked="0"/>
    </xf>
    <xf numFmtId="164" fontId="0" fillId="33" borderId="33" xfId="0" applyNumberFormat="1" applyFont="1" applyFill="1" applyBorder="1" applyAlignment="1" applyProtection="1">
      <alignment horizontal="center" vertical="center" wrapText="1"/>
      <protection/>
    </xf>
    <xf numFmtId="1" fontId="8" fillId="33" borderId="33" xfId="0" applyNumberFormat="1" applyFont="1" applyFill="1" applyBorder="1" applyAlignment="1" applyProtection="1">
      <alignment horizontal="center" vertical="center" wrapText="1"/>
      <protection locked="0"/>
    </xf>
    <xf numFmtId="9" fontId="8" fillId="33" borderId="33" xfId="208" applyNumberFormat="1" applyFont="1" applyFill="1" applyBorder="1" applyAlignment="1" applyProtection="1">
      <alignment horizontal="center" vertical="center" wrapText="1"/>
      <protection/>
    </xf>
    <xf numFmtId="164" fontId="3" fillId="33" borderId="34" xfId="0" applyNumberFormat="1" applyFont="1" applyFill="1" applyBorder="1" applyAlignment="1" applyProtection="1">
      <alignment horizontal="center" vertical="center" wrapText="1"/>
      <protection/>
    </xf>
    <xf numFmtId="164" fontId="3" fillId="33" borderId="33" xfId="0" applyNumberFormat="1"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7" fillId="33" borderId="35" xfId="0" applyFont="1" applyFill="1" applyBorder="1" applyAlignment="1" applyProtection="1">
      <alignment horizontal="left" vertical="center" wrapText="1"/>
      <protection/>
    </xf>
    <xf numFmtId="0" fontId="0" fillId="33" borderId="20" xfId="0" applyFont="1" applyFill="1" applyBorder="1" applyAlignment="1" applyProtection="1">
      <alignment horizontal="center" vertical="center" wrapText="1"/>
      <protection locked="0"/>
    </xf>
    <xf numFmtId="0" fontId="8" fillId="33" borderId="20" xfId="0" applyFont="1" applyFill="1" applyBorder="1" applyAlignment="1" applyProtection="1">
      <alignment horizontal="center" vertical="center" wrapText="1"/>
      <protection locked="0"/>
    </xf>
    <xf numFmtId="15" fontId="0" fillId="33" borderId="20" xfId="0" applyNumberFormat="1" applyFont="1" applyFill="1" applyBorder="1" applyAlignment="1" applyProtection="1">
      <alignment horizontal="center" vertical="center" wrapText="1"/>
      <protection locked="0"/>
    </xf>
    <xf numFmtId="164" fontId="0" fillId="33" borderId="24" xfId="0" applyNumberFormat="1" applyFont="1" applyFill="1" applyBorder="1" applyAlignment="1" applyProtection="1">
      <alignment horizontal="center" vertical="center" wrapText="1"/>
      <protection/>
    </xf>
    <xf numFmtId="1" fontId="8" fillId="33" borderId="29"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xf>
    <xf numFmtId="0" fontId="5" fillId="33" borderId="15"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locked="0"/>
    </xf>
    <xf numFmtId="0" fontId="0" fillId="33" borderId="17"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xf>
    <xf numFmtId="0" fontId="0" fillId="33" borderId="33" xfId="0" applyFont="1" applyFill="1" applyBorder="1" applyAlignment="1" applyProtection="1">
      <alignment horizontal="left" vertical="center" wrapText="1"/>
      <protection locked="0"/>
    </xf>
    <xf numFmtId="15" fontId="0" fillId="33" borderId="33" xfId="69" applyNumberFormat="1" applyFont="1" applyFill="1" applyBorder="1" applyAlignment="1" applyProtection="1">
      <alignment horizontal="center" vertical="center" wrapText="1"/>
      <protection locked="0"/>
    </xf>
    <xf numFmtId="1" fontId="8" fillId="33" borderId="36" xfId="204" applyNumberFormat="1" applyFont="1" applyFill="1" applyBorder="1" applyAlignment="1" applyProtection="1">
      <alignment horizontal="center" vertical="center" wrapText="1"/>
      <protection locked="0"/>
    </xf>
    <xf numFmtId="9" fontId="8" fillId="33" borderId="33" xfId="0" applyNumberFormat="1"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0" fillId="33" borderId="20"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center" vertical="center" wrapText="1"/>
      <protection locked="0"/>
    </xf>
    <xf numFmtId="1" fontId="8" fillId="33" borderId="24" xfId="204" applyNumberFormat="1" applyFont="1" applyFill="1" applyBorder="1" applyAlignment="1" applyProtection="1">
      <alignment horizontal="center" vertical="center" wrapText="1"/>
      <protection locked="0"/>
    </xf>
    <xf numFmtId="0" fontId="7" fillId="33" borderId="32" xfId="52" applyFont="1" applyFill="1" applyBorder="1" applyAlignment="1" applyProtection="1">
      <alignment horizontal="left" vertical="center" wrapText="1"/>
      <protection/>
    </xf>
    <xf numFmtId="0" fontId="0" fillId="33" borderId="17" xfId="69" applyFont="1" applyFill="1" applyBorder="1" applyAlignment="1" applyProtection="1">
      <alignment horizontal="center" vertical="center" wrapText="1"/>
      <protection locked="0"/>
    </xf>
    <xf numFmtId="0" fontId="0" fillId="33" borderId="18" xfId="69" applyFont="1" applyFill="1" applyBorder="1" applyAlignment="1" applyProtection="1">
      <alignment horizontal="left" vertical="center" wrapText="1"/>
      <protection locked="0"/>
    </xf>
    <xf numFmtId="0" fontId="0" fillId="33" borderId="18" xfId="69" applyFont="1" applyFill="1" applyBorder="1" applyAlignment="1" applyProtection="1">
      <alignment horizontal="center" vertical="center" wrapText="1"/>
      <protection locked="0"/>
    </xf>
    <xf numFmtId="0" fontId="8" fillId="33" borderId="18" xfId="69" applyFont="1" applyFill="1" applyBorder="1" applyAlignment="1" applyProtection="1">
      <alignment horizontal="center" vertical="center" wrapText="1"/>
      <protection locked="0"/>
    </xf>
    <xf numFmtId="15" fontId="0" fillId="33" borderId="18" xfId="69" applyNumberFormat="1" applyFont="1" applyFill="1" applyBorder="1" applyAlignment="1" applyProtection="1">
      <alignment horizontal="center" vertical="center" wrapText="1"/>
      <protection locked="0"/>
    </xf>
    <xf numFmtId="15" fontId="0" fillId="33" borderId="18" xfId="0" applyNumberFormat="1" applyFont="1" applyFill="1" applyBorder="1" applyAlignment="1" applyProtection="1">
      <alignment horizontal="center" vertical="center" wrapText="1"/>
      <protection locked="0"/>
    </xf>
    <xf numFmtId="164" fontId="0" fillId="33" borderId="18" xfId="69" applyNumberFormat="1" applyFont="1" applyFill="1" applyBorder="1" applyAlignment="1" applyProtection="1">
      <alignment horizontal="center" vertical="center" wrapText="1"/>
      <protection/>
    </xf>
    <xf numFmtId="1" fontId="8" fillId="33" borderId="37" xfId="204" applyNumberFormat="1" applyFont="1" applyFill="1" applyBorder="1" applyAlignment="1" applyProtection="1">
      <alignment horizontal="center" vertical="center" wrapText="1"/>
      <protection locked="0"/>
    </xf>
    <xf numFmtId="9" fontId="8" fillId="33" borderId="18" xfId="0" applyNumberFormat="1" applyFont="1" applyFill="1" applyBorder="1" applyAlignment="1" applyProtection="1">
      <alignment horizontal="center" vertical="center" wrapText="1"/>
      <protection/>
    </xf>
    <xf numFmtId="164" fontId="3" fillId="33" borderId="18" xfId="0" applyNumberFormat="1"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7" fillId="33" borderId="38" xfId="0" applyFont="1" applyFill="1" applyBorder="1" applyAlignment="1" applyProtection="1">
      <alignment horizontal="left" vertical="center" wrapText="1"/>
      <protection/>
    </xf>
    <xf numFmtId="0" fontId="0" fillId="33" borderId="29" xfId="69" applyFont="1" applyFill="1" applyBorder="1" applyAlignment="1" applyProtection="1">
      <alignment horizontal="left" vertical="center" wrapText="1"/>
      <protection locked="0"/>
    </xf>
    <xf numFmtId="0" fontId="0" fillId="33" borderId="29" xfId="69" applyFont="1" applyFill="1" applyBorder="1" applyAlignment="1" applyProtection="1">
      <alignment horizontal="center" vertical="center" wrapText="1"/>
      <protection locked="0"/>
    </xf>
    <xf numFmtId="0" fontId="8" fillId="33" borderId="29" xfId="69" applyFont="1" applyFill="1" applyBorder="1" applyAlignment="1" applyProtection="1">
      <alignment horizontal="center" vertical="center" wrapText="1"/>
      <protection locked="0"/>
    </xf>
    <xf numFmtId="15" fontId="0" fillId="33" borderId="29" xfId="69" applyNumberFormat="1" applyFont="1" applyFill="1" applyBorder="1" applyAlignment="1" applyProtection="1">
      <alignment horizontal="center" vertical="center" wrapText="1"/>
      <protection locked="0"/>
    </xf>
    <xf numFmtId="164" fontId="0" fillId="33" borderId="29" xfId="69" applyNumberFormat="1" applyFont="1" applyFill="1" applyBorder="1" applyAlignment="1" applyProtection="1">
      <alignment horizontal="center" vertical="center" wrapText="1"/>
      <protection/>
    </xf>
    <xf numFmtId="9" fontId="8" fillId="33" borderId="29" xfId="0" applyNumberFormat="1" applyFont="1" applyFill="1" applyBorder="1" applyAlignment="1" applyProtection="1">
      <alignment horizontal="center" vertical="center" wrapText="1"/>
      <protection/>
    </xf>
    <xf numFmtId="0" fontId="0" fillId="33" borderId="17" xfId="69"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xf>
    <xf numFmtId="0" fontId="0" fillId="33" borderId="39" xfId="0" applyFont="1" applyFill="1" applyBorder="1" applyAlignment="1" applyProtection="1">
      <alignment horizontal="center" vertical="center" wrapText="1"/>
      <protection/>
    </xf>
    <xf numFmtId="0" fontId="0" fillId="33" borderId="40" xfId="0" applyFont="1" applyFill="1" applyBorder="1" applyAlignment="1" applyProtection="1">
      <alignment horizontal="center" vertical="center" wrapText="1"/>
      <protection/>
    </xf>
    <xf numFmtId="0" fontId="0" fillId="33" borderId="40" xfId="0" applyFont="1" applyFill="1" applyBorder="1" applyAlignment="1" applyProtection="1">
      <alignment horizontal="left" vertical="center" wrapText="1"/>
      <protection/>
    </xf>
    <xf numFmtId="0" fontId="0" fillId="33" borderId="40" xfId="69" applyFont="1" applyFill="1" applyBorder="1" applyAlignment="1" applyProtection="1">
      <alignment horizontal="left" vertical="center" wrapText="1"/>
      <protection locked="0"/>
    </xf>
    <xf numFmtId="9" fontId="0" fillId="33" borderId="40" xfId="69" applyNumberFormat="1" applyFont="1" applyFill="1" applyBorder="1" applyAlignment="1" applyProtection="1">
      <alignment horizontal="center" vertical="center" wrapText="1"/>
      <protection locked="0"/>
    </xf>
    <xf numFmtId="0" fontId="8" fillId="33" borderId="40" xfId="69" applyFont="1" applyFill="1" applyBorder="1" applyAlignment="1" applyProtection="1">
      <alignment horizontal="center" vertical="center" wrapText="1"/>
      <protection locked="0"/>
    </xf>
    <xf numFmtId="15" fontId="0" fillId="33" borderId="40" xfId="69" applyNumberFormat="1" applyFont="1" applyFill="1" applyBorder="1" applyAlignment="1" applyProtection="1">
      <alignment horizontal="center" vertical="center" wrapText="1"/>
      <protection locked="0"/>
    </xf>
    <xf numFmtId="15" fontId="0" fillId="33" borderId="41" xfId="69" applyNumberFormat="1" applyFont="1" applyFill="1" applyBorder="1" applyAlignment="1" applyProtection="1">
      <alignment horizontal="center" vertical="center" wrapText="1"/>
      <protection locked="0"/>
    </xf>
    <xf numFmtId="164" fontId="0" fillId="33" borderId="40" xfId="0" applyNumberFormat="1" applyFont="1" applyFill="1" applyBorder="1" applyAlignment="1" applyProtection="1">
      <alignment horizontal="center" vertical="center" wrapText="1"/>
      <protection/>
    </xf>
    <xf numFmtId="1" fontId="8" fillId="33" borderId="42" xfId="204" applyNumberFormat="1" applyFont="1" applyFill="1" applyBorder="1" applyAlignment="1" applyProtection="1">
      <alignment horizontal="center" vertical="center" wrapText="1"/>
      <protection locked="0"/>
    </xf>
    <xf numFmtId="9" fontId="8" fillId="33" borderId="40" xfId="0" applyNumberFormat="1" applyFont="1" applyFill="1" applyBorder="1" applyAlignment="1" applyProtection="1">
      <alignment horizontal="center" vertical="center" wrapText="1"/>
      <protection/>
    </xf>
    <xf numFmtId="164" fontId="3" fillId="33" borderId="40" xfId="0" applyNumberFormat="1"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49" fontId="0" fillId="33" borderId="43" xfId="0" applyNumberFormat="1" applyFont="1" applyFill="1" applyBorder="1" applyAlignment="1" applyProtection="1">
      <alignment horizontal="center" vertical="center" wrapText="1"/>
      <protection/>
    </xf>
    <xf numFmtId="0" fontId="7" fillId="33" borderId="44" xfId="52" applyFont="1" applyFill="1" applyBorder="1" applyAlignment="1" applyProtection="1">
      <alignment horizontal="left" vertical="center" wrapText="1"/>
      <protection/>
    </xf>
    <xf numFmtId="164" fontId="3" fillId="33" borderId="28" xfId="52" applyNumberFormat="1" applyFont="1" applyFill="1" applyBorder="1" applyAlignment="1" applyProtection="1">
      <alignment horizontal="center" vertical="center" wrapText="1"/>
      <protection/>
    </xf>
    <xf numFmtId="0" fontId="14" fillId="33" borderId="23" xfId="0" applyFont="1" applyFill="1" applyBorder="1" applyAlignment="1" applyProtection="1">
      <alignment horizontal="left" vertical="center" wrapText="1"/>
      <protection/>
    </xf>
    <xf numFmtId="15" fontId="15" fillId="33" borderId="33" xfId="69" applyNumberFormat="1" applyFont="1" applyFill="1" applyBorder="1" applyAlignment="1" applyProtection="1">
      <alignment horizontal="center" vertical="center" wrapText="1"/>
      <protection locked="0"/>
    </xf>
    <xf numFmtId="15" fontId="15" fillId="33" borderId="34" xfId="69" applyNumberFormat="1" applyFont="1" applyFill="1" applyBorder="1" applyAlignment="1" applyProtection="1">
      <alignment horizontal="center" vertical="center" wrapText="1"/>
      <protection locked="0"/>
    </xf>
    <xf numFmtId="164" fontId="15" fillId="33" borderId="33" xfId="69" applyNumberFormat="1" applyFont="1" applyFill="1" applyBorder="1" applyAlignment="1" applyProtection="1">
      <alignment horizontal="center" vertical="center" wrapText="1"/>
      <protection/>
    </xf>
    <xf numFmtId="1" fontId="14" fillId="33" borderId="33" xfId="0" applyNumberFormat="1" applyFont="1" applyFill="1" applyBorder="1" applyAlignment="1" applyProtection="1">
      <alignment horizontal="center" vertical="center" wrapText="1"/>
      <protection locked="0"/>
    </xf>
    <xf numFmtId="9" fontId="14" fillId="33" borderId="33" xfId="208" applyNumberFormat="1" applyFont="1" applyFill="1" applyBorder="1" applyAlignment="1" applyProtection="1">
      <alignment horizontal="center" vertical="center" wrapText="1"/>
      <protection/>
    </xf>
    <xf numFmtId="164" fontId="15" fillId="33" borderId="34" xfId="0" applyNumberFormat="1" applyFont="1" applyFill="1" applyBorder="1" applyAlignment="1" applyProtection="1">
      <alignment horizontal="center" vertical="center" wrapText="1"/>
      <protection/>
    </xf>
    <xf numFmtId="164" fontId="15" fillId="33" borderId="33" xfId="0" applyNumberFormat="1" applyFont="1" applyFill="1" applyBorder="1" applyAlignment="1" applyProtection="1">
      <alignment horizontal="center" vertical="center" wrapText="1"/>
      <protection/>
    </xf>
    <xf numFmtId="0" fontId="15" fillId="33" borderId="33" xfId="0" applyFont="1" applyFill="1" applyBorder="1" applyAlignment="1" applyProtection="1">
      <alignment horizontal="center" vertical="center" wrapText="1"/>
      <protection/>
    </xf>
    <xf numFmtId="49" fontId="15" fillId="33" borderId="45" xfId="0" applyNumberFormat="1" applyFont="1" applyFill="1" applyBorder="1" applyAlignment="1" applyProtection="1">
      <alignment horizontal="center" vertical="center" wrapText="1"/>
      <protection/>
    </xf>
    <xf numFmtId="0" fontId="7" fillId="33" borderId="12" xfId="0" applyFont="1" applyFill="1" applyBorder="1" applyAlignment="1" applyProtection="1">
      <alignment horizontal="left" vertical="center" wrapText="1"/>
      <protection/>
    </xf>
    <xf numFmtId="0" fontId="0" fillId="33" borderId="46" xfId="69" applyFont="1" applyFill="1" applyBorder="1" applyAlignment="1" applyProtection="1">
      <alignment horizontal="left" vertical="center" wrapText="1"/>
      <protection locked="0"/>
    </xf>
    <xf numFmtId="0" fontId="0" fillId="33" borderId="46" xfId="69" applyFont="1" applyFill="1" applyBorder="1" applyAlignment="1" applyProtection="1">
      <alignment horizontal="center" vertical="center" wrapText="1"/>
      <protection locked="0"/>
    </xf>
    <xf numFmtId="0" fontId="8" fillId="33" borderId="46" xfId="69" applyFont="1" applyFill="1" applyBorder="1" applyAlignment="1" applyProtection="1">
      <alignment horizontal="center" vertical="center" wrapText="1"/>
      <protection locked="0"/>
    </xf>
    <xf numFmtId="15" fontId="0" fillId="33" borderId="46" xfId="69" applyNumberFormat="1" applyFont="1" applyFill="1" applyBorder="1" applyAlignment="1" applyProtection="1">
      <alignment horizontal="center" vertical="center" wrapText="1"/>
      <protection locked="0"/>
    </xf>
    <xf numFmtId="15" fontId="0" fillId="33" borderId="47" xfId="69" applyNumberFormat="1" applyFont="1" applyFill="1" applyBorder="1" applyAlignment="1" applyProtection="1">
      <alignment horizontal="center" vertical="center" wrapText="1"/>
      <protection locked="0"/>
    </xf>
    <xf numFmtId="164" fontId="0" fillId="33" borderId="46" xfId="0" applyNumberFormat="1" applyFont="1" applyFill="1" applyBorder="1" applyAlignment="1" applyProtection="1">
      <alignment horizontal="center" vertical="center" wrapText="1"/>
      <protection/>
    </xf>
    <xf numFmtId="1" fontId="8" fillId="33" borderId="36" xfId="52" applyNumberFormat="1" applyFont="1" applyFill="1" applyBorder="1" applyAlignment="1" applyProtection="1">
      <alignment horizontal="center" vertical="center" wrapText="1"/>
      <protection locked="0"/>
    </xf>
    <xf numFmtId="164" fontId="3" fillId="33" borderId="36" xfId="52" applyNumberFormat="1" applyFont="1" applyFill="1" applyBorder="1" applyAlignment="1" applyProtection="1">
      <alignment horizontal="center" vertical="center" wrapText="1"/>
      <protection/>
    </xf>
    <xf numFmtId="164" fontId="3" fillId="33" borderId="33" xfId="52" applyNumberFormat="1" applyFont="1" applyFill="1" applyBorder="1" applyAlignment="1" applyProtection="1">
      <alignment horizontal="center" vertical="center" wrapText="1"/>
      <protection/>
    </xf>
    <xf numFmtId="0" fontId="7" fillId="33" borderId="48" xfId="52" applyFont="1" applyFill="1" applyBorder="1" applyAlignment="1" applyProtection="1">
      <alignment horizontal="left" vertical="center" wrapText="1"/>
      <protection/>
    </xf>
    <xf numFmtId="0" fontId="0" fillId="33" borderId="20" xfId="69" applyFont="1" applyFill="1" applyBorder="1" applyAlignment="1" applyProtection="1">
      <alignment horizontal="justify" vertical="center" wrapText="1"/>
      <protection locked="0"/>
    </xf>
    <xf numFmtId="0" fontId="7" fillId="33" borderId="21"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15" fontId="15" fillId="33" borderId="17" xfId="69" applyNumberFormat="1" applyFont="1" applyFill="1" applyBorder="1" applyAlignment="1" applyProtection="1">
      <alignment horizontal="center" vertical="center" wrapText="1"/>
      <protection locked="0"/>
    </xf>
    <xf numFmtId="15" fontId="15" fillId="33" borderId="25" xfId="69" applyNumberFormat="1" applyFont="1" applyFill="1" applyBorder="1" applyAlignment="1" applyProtection="1">
      <alignment horizontal="center" vertical="center" wrapText="1"/>
      <protection locked="0"/>
    </xf>
    <xf numFmtId="164" fontId="15" fillId="33" borderId="17" xfId="69" applyNumberFormat="1" applyFont="1" applyFill="1" applyBorder="1" applyAlignment="1" applyProtection="1">
      <alignment horizontal="center" vertical="center" wrapText="1"/>
      <protection/>
    </xf>
    <xf numFmtId="1" fontId="14" fillId="33" borderId="17" xfId="0" applyNumberFormat="1" applyFont="1" applyFill="1" applyBorder="1" applyAlignment="1" applyProtection="1">
      <alignment horizontal="center" vertical="center" wrapText="1"/>
      <protection locked="0"/>
    </xf>
    <xf numFmtId="9" fontId="14" fillId="33" borderId="17" xfId="208" applyNumberFormat="1" applyFont="1" applyFill="1" applyBorder="1" applyAlignment="1" applyProtection="1">
      <alignment horizontal="center" vertical="center" wrapText="1"/>
      <protection/>
    </xf>
    <xf numFmtId="164" fontId="15" fillId="33" borderId="25" xfId="0" applyNumberFormat="1" applyFont="1" applyFill="1" applyBorder="1" applyAlignment="1" applyProtection="1">
      <alignment horizontal="center" vertical="center" wrapText="1"/>
      <protection/>
    </xf>
    <xf numFmtId="164" fontId="15" fillId="33" borderId="17" xfId="0" applyNumberFormat="1"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center" wrapText="1"/>
      <protection/>
    </xf>
    <xf numFmtId="49" fontId="15" fillId="33" borderId="27" xfId="0" applyNumberFormat="1" applyFont="1" applyFill="1" applyBorder="1" applyAlignment="1" applyProtection="1">
      <alignment horizontal="center" vertical="center" wrapText="1"/>
      <protection/>
    </xf>
    <xf numFmtId="0" fontId="7" fillId="33" borderId="50" xfId="0" applyFont="1" applyFill="1" applyBorder="1" applyAlignment="1" applyProtection="1">
      <alignment horizontal="left" vertical="center" wrapText="1"/>
      <protection/>
    </xf>
    <xf numFmtId="0" fontId="0" fillId="33" borderId="17" xfId="69" applyFont="1" applyFill="1" applyBorder="1" applyAlignment="1" applyProtection="1">
      <alignment horizontal="left" vertical="center" wrapText="1"/>
      <protection/>
    </xf>
    <xf numFmtId="0" fontId="0" fillId="33" borderId="17" xfId="69" applyFont="1" applyFill="1" applyBorder="1" applyAlignment="1" applyProtection="1">
      <alignment horizontal="center" vertical="center" wrapText="1"/>
      <protection/>
    </xf>
    <xf numFmtId="0" fontId="8" fillId="33" borderId="17" xfId="69" applyFont="1" applyFill="1" applyBorder="1" applyAlignment="1" applyProtection="1">
      <alignment horizontal="center" vertical="center" wrapText="1"/>
      <protection/>
    </xf>
    <xf numFmtId="15" fontId="0" fillId="33" borderId="17" xfId="69" applyNumberFormat="1" applyFont="1" applyFill="1" applyBorder="1" applyAlignment="1" applyProtection="1">
      <alignment horizontal="center" vertical="center" wrapText="1"/>
      <protection/>
    </xf>
    <xf numFmtId="2" fontId="8" fillId="33" borderId="26" xfId="204" applyNumberFormat="1" applyFont="1" applyFill="1" applyBorder="1" applyAlignment="1" applyProtection="1">
      <alignment horizontal="center" vertical="center" wrapText="1"/>
      <protection locked="0"/>
    </xf>
    <xf numFmtId="0" fontId="0" fillId="33" borderId="17" xfId="0" applyFont="1" applyFill="1" applyBorder="1" applyAlignment="1" applyProtection="1">
      <alignment vertical="center" wrapText="1"/>
      <protection/>
    </xf>
    <xf numFmtId="0" fontId="7" fillId="33" borderId="35" xfId="52" applyFont="1" applyFill="1" applyBorder="1" applyAlignment="1" applyProtection="1">
      <alignment horizontal="left" vertical="center" wrapText="1"/>
      <protection/>
    </xf>
    <xf numFmtId="0" fontId="0" fillId="33" borderId="29" xfId="69" applyFont="1" applyFill="1" applyBorder="1" applyAlignment="1" applyProtection="1">
      <alignment horizontal="left" vertical="center" wrapText="1"/>
      <protection/>
    </xf>
    <xf numFmtId="0" fontId="0" fillId="33" borderId="29" xfId="69" applyFont="1" applyFill="1" applyBorder="1" applyAlignment="1" applyProtection="1">
      <alignment horizontal="center" vertical="center" wrapText="1"/>
      <protection/>
    </xf>
    <xf numFmtId="0" fontId="8" fillId="33" borderId="29" xfId="69" applyFont="1" applyFill="1" applyBorder="1" applyAlignment="1" applyProtection="1">
      <alignment horizontal="center" vertical="center" wrapText="1"/>
      <protection/>
    </xf>
    <xf numFmtId="15" fontId="0" fillId="33" borderId="29" xfId="69" applyNumberFormat="1" applyFont="1" applyFill="1" applyBorder="1" applyAlignment="1" applyProtection="1">
      <alignment horizontal="center" vertical="center" wrapText="1"/>
      <protection/>
    </xf>
    <xf numFmtId="1" fontId="8" fillId="33" borderId="28" xfId="204" applyNumberFormat="1" applyFont="1" applyFill="1" applyBorder="1" applyAlignment="1" applyProtection="1">
      <alignment horizontal="center" vertical="center" wrapText="1"/>
      <protection locked="0"/>
    </xf>
    <xf numFmtId="0" fontId="0" fillId="33" borderId="29" xfId="0" applyFont="1" applyFill="1" applyBorder="1" applyAlignment="1" applyProtection="1">
      <alignment vertical="center" wrapText="1"/>
      <protection/>
    </xf>
    <xf numFmtId="49" fontId="0" fillId="33" borderId="51" xfId="0" applyNumberFormat="1" applyFont="1" applyFill="1" applyBorder="1" applyAlignment="1" applyProtection="1">
      <alignment horizontal="center" vertical="center" wrapText="1"/>
      <protection/>
    </xf>
    <xf numFmtId="0" fontId="7" fillId="33" borderId="52" xfId="52" applyFont="1" applyFill="1" applyBorder="1" applyAlignment="1" applyProtection="1">
      <alignment horizontal="left" vertical="center" wrapText="1"/>
      <protection/>
    </xf>
    <xf numFmtId="0" fontId="0" fillId="33" borderId="53"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wrapText="1"/>
      <protection/>
    </xf>
    <xf numFmtId="0" fontId="0" fillId="33" borderId="19" xfId="0" applyFont="1" applyFill="1" applyBorder="1" applyAlignment="1" applyProtection="1">
      <alignment vertical="center" wrapText="1"/>
      <protection/>
    </xf>
    <xf numFmtId="0" fontId="0" fillId="33" borderId="19" xfId="0" applyFont="1" applyFill="1" applyBorder="1" applyAlignment="1" applyProtection="1">
      <alignment horizontal="left" vertical="center" wrapText="1"/>
      <protection/>
    </xf>
    <xf numFmtId="0" fontId="0" fillId="33" borderId="19" xfId="69" applyFont="1" applyFill="1" applyBorder="1" applyAlignment="1" applyProtection="1">
      <alignment horizontal="left" vertical="center" wrapText="1"/>
      <protection/>
    </xf>
    <xf numFmtId="0" fontId="0" fillId="33" borderId="19" xfId="69" applyFont="1" applyFill="1" applyBorder="1" applyAlignment="1" applyProtection="1">
      <alignment vertical="center" wrapText="1"/>
      <protection/>
    </xf>
    <xf numFmtId="0" fontId="0" fillId="33" borderId="19" xfId="69" applyFont="1" applyFill="1" applyBorder="1" applyAlignment="1" applyProtection="1">
      <alignment horizontal="center" vertical="center" wrapText="1"/>
      <protection/>
    </xf>
    <xf numFmtId="0" fontId="8" fillId="33" borderId="19" xfId="69" applyFont="1" applyFill="1" applyBorder="1" applyAlignment="1" applyProtection="1">
      <alignment horizontal="center" vertical="center" wrapText="1"/>
      <protection/>
    </xf>
    <xf numFmtId="15" fontId="0" fillId="33" borderId="19" xfId="69" applyNumberFormat="1" applyFont="1" applyFill="1" applyBorder="1" applyAlignment="1" applyProtection="1">
      <alignment horizontal="center" vertical="center" wrapText="1"/>
      <protection/>
    </xf>
    <xf numFmtId="15" fontId="0" fillId="33" borderId="49" xfId="69" applyNumberFormat="1" applyFont="1" applyFill="1" applyBorder="1" applyAlignment="1" applyProtection="1">
      <alignment horizontal="center" vertical="center" wrapText="1"/>
      <protection/>
    </xf>
    <xf numFmtId="164" fontId="0" fillId="33" borderId="19" xfId="0" applyNumberFormat="1" applyFont="1" applyFill="1" applyBorder="1" applyAlignment="1" applyProtection="1">
      <alignment horizontal="center" vertical="center" wrapText="1"/>
      <protection/>
    </xf>
    <xf numFmtId="1" fontId="8" fillId="33" borderId="19" xfId="204" applyNumberFormat="1" applyFont="1" applyFill="1" applyBorder="1" applyAlignment="1" applyProtection="1">
      <alignment horizontal="center" vertical="center" wrapText="1"/>
      <protection locked="0"/>
    </xf>
    <xf numFmtId="9" fontId="8" fillId="33" borderId="19" xfId="0" applyNumberFormat="1" applyFont="1" applyFill="1" applyBorder="1" applyAlignment="1" applyProtection="1">
      <alignment horizontal="center" vertical="center" wrapText="1"/>
      <protection/>
    </xf>
    <xf numFmtId="164" fontId="3" fillId="33" borderId="19" xfId="0" applyNumberFormat="1" applyFont="1" applyFill="1" applyBorder="1" applyAlignment="1" applyProtection="1">
      <alignment horizontal="center" vertical="center" wrapText="1"/>
      <protection/>
    </xf>
    <xf numFmtId="49" fontId="0" fillId="33" borderId="54" xfId="0" applyNumberFormat="1" applyFont="1" applyFill="1" applyBorder="1" applyAlignment="1" applyProtection="1">
      <alignment horizontal="center" vertical="center" wrapText="1"/>
      <protection/>
    </xf>
    <xf numFmtId="0" fontId="7" fillId="33" borderId="50" xfId="52" applyFont="1" applyFill="1" applyBorder="1" applyAlignment="1" applyProtection="1">
      <alignment horizontal="left" vertical="center" wrapText="1"/>
      <protection/>
    </xf>
    <xf numFmtId="0" fontId="8" fillId="33" borderId="26" xfId="0" applyNumberFormat="1" applyFont="1" applyFill="1" applyBorder="1" applyAlignment="1" applyProtection="1">
      <alignment horizontal="center" vertical="center" wrapText="1"/>
      <protection locked="0"/>
    </xf>
    <xf numFmtId="165" fontId="8" fillId="33" borderId="17" xfId="0" applyNumberFormat="1"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25"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17" fillId="33" borderId="46" xfId="0" applyFont="1" applyFill="1" applyBorder="1" applyAlignment="1" applyProtection="1">
      <alignment vertical="center" wrapText="1"/>
      <protection/>
    </xf>
    <xf numFmtId="164" fontId="8" fillId="33" borderId="36" xfId="204" applyNumberFormat="1" applyFont="1" applyFill="1" applyBorder="1" applyAlignment="1" applyProtection="1">
      <alignment horizontal="center" vertical="center" wrapText="1"/>
      <protection locked="0"/>
    </xf>
    <xf numFmtId="164" fontId="3" fillId="33" borderId="33" xfId="204" applyNumberFormat="1" applyFont="1" applyFill="1" applyBorder="1" applyAlignment="1" applyProtection="1">
      <alignment horizontal="center" vertical="center" wrapText="1"/>
      <protection/>
    </xf>
    <xf numFmtId="164" fontId="3" fillId="33" borderId="36" xfId="204" applyNumberFormat="1" applyFont="1" applyFill="1" applyBorder="1" applyAlignment="1" applyProtection="1">
      <alignment horizontal="center" vertical="center" wrapText="1"/>
      <protection/>
    </xf>
    <xf numFmtId="49" fontId="3" fillId="33" borderId="55" xfId="0" applyNumberFormat="1" applyFont="1" applyFill="1" applyBorder="1" applyAlignment="1" applyProtection="1">
      <alignment horizontal="center" vertical="center" wrapText="1"/>
      <protection/>
    </xf>
    <xf numFmtId="0" fontId="17" fillId="33" borderId="56" xfId="52" applyFont="1" applyFill="1" applyBorder="1" applyAlignment="1" applyProtection="1">
      <alignment horizontal="left" vertical="center" wrapText="1"/>
      <protection/>
    </xf>
    <xf numFmtId="0" fontId="3" fillId="33" borderId="53"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19" xfId="0" applyFont="1" applyFill="1" applyBorder="1" applyAlignment="1" applyProtection="1">
      <alignment horizontal="left" vertical="center" wrapText="1"/>
      <protection/>
    </xf>
    <xf numFmtId="164" fontId="3" fillId="33" borderId="19" xfId="69" applyNumberFormat="1" applyFont="1" applyFill="1" applyBorder="1" applyAlignment="1" applyProtection="1">
      <alignment horizontal="center" vertical="center" wrapText="1"/>
      <protection/>
    </xf>
    <xf numFmtId="164" fontId="8" fillId="33" borderId="19" xfId="0" applyNumberFormat="1" applyFont="1" applyFill="1" applyBorder="1" applyAlignment="1" applyProtection="1">
      <alignment horizontal="center" vertical="center" wrapText="1"/>
      <protection locked="0"/>
    </xf>
    <xf numFmtId="9" fontId="8" fillId="33" borderId="19" xfId="208" applyNumberFormat="1" applyFont="1" applyFill="1" applyBorder="1" applyAlignment="1" applyProtection="1">
      <alignment horizontal="center" vertical="center" wrapText="1"/>
      <protection/>
    </xf>
    <xf numFmtId="164" fontId="3" fillId="33" borderId="49" xfId="0" applyNumberFormat="1" applyFont="1" applyFill="1" applyBorder="1" applyAlignment="1" applyProtection="1">
      <alignment horizontal="center" vertical="center" wrapText="1"/>
      <protection/>
    </xf>
    <xf numFmtId="49" fontId="3" fillId="33" borderId="54" xfId="0" applyNumberFormat="1"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wrapText="1"/>
      <protection/>
    </xf>
    <xf numFmtId="0" fontId="3" fillId="33" borderId="17" xfId="0" applyFont="1" applyFill="1" applyBorder="1" applyAlignment="1" applyProtection="1">
      <alignment horizontal="center" vertical="center" wrapText="1"/>
      <protection locked="0"/>
    </xf>
    <xf numFmtId="15" fontId="3" fillId="33" borderId="17" xfId="0" applyNumberFormat="1" applyFont="1" applyFill="1" applyBorder="1" applyAlignment="1" applyProtection="1">
      <alignment horizontal="center" vertical="center" wrapText="1"/>
      <protection locked="0"/>
    </xf>
    <xf numFmtId="164" fontId="8" fillId="33" borderId="17"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left" vertical="center" wrapText="1"/>
      <protection/>
    </xf>
    <xf numFmtId="15" fontId="3" fillId="33" borderId="20" xfId="0" applyNumberFormat="1" applyFont="1" applyFill="1" applyBorder="1" applyAlignment="1" applyProtection="1">
      <alignment horizontal="center" vertical="center" wrapText="1"/>
      <protection locked="0"/>
    </xf>
    <xf numFmtId="164" fontId="3" fillId="33" borderId="24" xfId="0" applyNumberFormat="1" applyFont="1" applyFill="1" applyBorder="1" applyAlignment="1" applyProtection="1">
      <alignment horizontal="center" vertical="center" wrapText="1"/>
      <protection/>
    </xf>
    <xf numFmtId="164" fontId="8" fillId="33" borderId="29" xfId="0" applyNumberFormat="1" applyFont="1" applyFill="1" applyBorder="1" applyAlignment="1" applyProtection="1">
      <alignment horizontal="center" vertical="center" wrapText="1"/>
      <protection locked="0"/>
    </xf>
    <xf numFmtId="0" fontId="3" fillId="33" borderId="57"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wrapText="1"/>
      <protection/>
    </xf>
    <xf numFmtId="164" fontId="0" fillId="33" borderId="0" xfId="0" applyNumberFormat="1"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165" fontId="0" fillId="33" borderId="0" xfId="0" applyNumberFormat="1" applyFont="1" applyFill="1" applyBorder="1" applyAlignment="1" applyProtection="1">
      <alignment horizontal="center" vertical="center" wrapText="1"/>
      <protection/>
    </xf>
    <xf numFmtId="2" fontId="0"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vertical="center" wrapText="1"/>
      <protection/>
    </xf>
    <xf numFmtId="0" fontId="2" fillId="33" borderId="58" xfId="0" applyFont="1" applyFill="1" applyBorder="1" applyAlignment="1" applyProtection="1">
      <alignment vertical="center" wrapText="1"/>
      <protection/>
    </xf>
    <xf numFmtId="0" fontId="6" fillId="33" borderId="59" xfId="0" applyFont="1" applyFill="1" applyBorder="1" applyAlignment="1" applyProtection="1">
      <alignment horizontal="center" vertical="center" wrapText="1"/>
      <protection/>
    </xf>
    <xf numFmtId="166" fontId="8" fillId="0" borderId="0" xfId="52" applyNumberFormat="1" applyFont="1" applyFill="1" applyAlignment="1" applyProtection="1">
      <alignment horizontal="center" vertical="center" wrapText="1"/>
      <protection/>
    </xf>
    <xf numFmtId="0" fontId="8" fillId="0" borderId="0" xfId="52" applyFont="1" applyFill="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40"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49" fontId="3" fillId="33" borderId="43" xfId="0" applyNumberFormat="1" applyFont="1" applyFill="1" applyBorder="1" applyAlignment="1" applyProtection="1">
      <alignment horizontal="center" vertical="center" wrapText="1"/>
      <protection/>
    </xf>
    <xf numFmtId="49" fontId="3" fillId="33" borderId="31" xfId="0" applyNumberFormat="1" applyFont="1" applyFill="1" applyBorder="1" applyAlignment="1" applyProtection="1">
      <alignment horizontal="center" vertical="center" wrapText="1"/>
      <protection/>
    </xf>
    <xf numFmtId="0" fontId="14" fillId="33" borderId="61" xfId="0" applyFont="1" applyFill="1" applyBorder="1" applyAlignment="1" applyProtection="1">
      <alignment horizontal="left" vertical="center" wrapText="1"/>
      <protection/>
    </xf>
    <xf numFmtId="0" fontId="14" fillId="33" borderId="62" xfId="0" applyFont="1" applyFill="1" applyBorder="1" applyAlignment="1" applyProtection="1">
      <alignment horizontal="left" vertical="center" wrapText="1"/>
      <protection/>
    </xf>
    <xf numFmtId="0" fontId="6" fillId="0" borderId="6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7" fillId="33" borderId="44" xfId="52" applyFont="1" applyFill="1" applyBorder="1" applyAlignment="1" applyProtection="1">
      <alignment horizontal="left" vertical="center" wrapText="1"/>
      <protection/>
    </xf>
    <xf numFmtId="0" fontId="7" fillId="33" borderId="35" xfId="52"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49" fontId="0" fillId="33" borderId="43" xfId="0" applyNumberFormat="1" applyFont="1" applyFill="1" applyBorder="1" applyAlignment="1" applyProtection="1">
      <alignment horizontal="center" vertical="center" wrapText="1"/>
      <protection/>
    </xf>
    <xf numFmtId="49" fontId="0" fillId="33" borderId="31" xfId="0" applyNumberFormat="1" applyFont="1" applyFill="1" applyBorder="1" applyAlignment="1" applyProtection="1">
      <alignment horizontal="center" vertical="center" wrapText="1"/>
      <protection/>
    </xf>
    <xf numFmtId="49" fontId="0" fillId="33" borderId="45" xfId="0" applyNumberFormat="1" applyFont="1" applyFill="1" applyBorder="1" applyAlignment="1" applyProtection="1">
      <alignment horizontal="center" vertical="center" wrapText="1"/>
      <protection/>
    </xf>
    <xf numFmtId="49" fontId="0" fillId="33" borderId="55" xfId="0" applyNumberFormat="1" applyFont="1" applyFill="1" applyBorder="1" applyAlignment="1" applyProtection="1">
      <alignment horizontal="center" vertical="center" wrapText="1"/>
      <protection/>
    </xf>
    <xf numFmtId="0" fontId="14" fillId="33" borderId="11" xfId="0" applyFont="1" applyFill="1" applyBorder="1" applyAlignment="1" applyProtection="1">
      <alignment horizontal="left" vertical="center" wrapText="1"/>
      <protection/>
    </xf>
    <xf numFmtId="0" fontId="14" fillId="33" borderId="10"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xf>
    <xf numFmtId="0" fontId="0" fillId="33" borderId="18"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40" xfId="69" applyFont="1" applyFill="1" applyBorder="1" applyAlignment="1" applyProtection="1">
      <alignment horizontal="left" vertical="center" wrapText="1"/>
      <protection locked="0"/>
    </xf>
    <xf numFmtId="0" fontId="0" fillId="33" borderId="20" xfId="69"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xf>
    <xf numFmtId="0" fontId="0" fillId="0" borderId="65"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6" fillId="0" borderId="66"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0" fillId="0" borderId="63"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66" xfId="0" applyFont="1" applyFill="1" applyBorder="1" applyAlignment="1" applyProtection="1">
      <alignment horizontal="left" vertical="center"/>
      <protection/>
    </xf>
    <xf numFmtId="0" fontId="0" fillId="0" borderId="68" xfId="0" applyFont="1" applyFill="1" applyBorder="1" applyAlignment="1" applyProtection="1">
      <alignment horizontal="left" vertical="center"/>
      <protection/>
    </xf>
    <xf numFmtId="0" fontId="0" fillId="0" borderId="57" xfId="0" applyFont="1" applyFill="1" applyBorder="1" applyAlignment="1" applyProtection="1">
      <alignment horizontal="left" vertical="center"/>
      <protection/>
    </xf>
    <xf numFmtId="166" fontId="11" fillId="0" borderId="0" xfId="52" applyNumberFormat="1" applyFont="1" applyFill="1" applyAlignment="1" applyProtection="1">
      <alignment horizontal="center" vertical="center" wrapText="1"/>
      <protection/>
    </xf>
    <xf numFmtId="0" fontId="11" fillId="0" borderId="0" xfId="52" applyFont="1" applyFill="1" applyAlignment="1" applyProtection="1">
      <alignment horizontal="center" vertical="center" wrapText="1"/>
      <protection/>
    </xf>
    <xf numFmtId="0" fontId="11" fillId="0" borderId="0" xfId="0" applyFont="1" applyFill="1" applyAlignment="1" applyProtection="1">
      <alignment horizontal="center" vertical="center" wrapText="1"/>
      <protection/>
    </xf>
    <xf numFmtId="166" fontId="11" fillId="0" borderId="0" xfId="0" applyNumberFormat="1" applyFont="1" applyFill="1" applyAlignment="1" applyProtection="1">
      <alignment horizontal="center" vertical="center" wrapText="1"/>
      <protection/>
    </xf>
    <xf numFmtId="0" fontId="0" fillId="33" borderId="40" xfId="69" applyFont="1" applyFill="1" applyBorder="1" applyAlignment="1" applyProtection="1">
      <alignment horizontal="left" vertical="center" wrapText="1"/>
      <protection/>
    </xf>
    <xf numFmtId="0" fontId="0" fillId="33" borderId="20" xfId="69" applyFont="1" applyFill="1" applyBorder="1" applyAlignment="1" applyProtection="1">
      <alignment horizontal="left" vertical="center" wrapText="1"/>
      <protection/>
    </xf>
    <xf numFmtId="0" fontId="0" fillId="33" borderId="4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39" xfId="0" applyFont="1" applyFill="1" applyBorder="1" applyAlignment="1" applyProtection="1">
      <alignment horizontal="center" vertical="center" wrapText="1"/>
      <protection/>
    </xf>
    <xf numFmtId="0" fontId="0" fillId="33" borderId="60"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7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0" fillId="0" borderId="71"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6" fillId="33" borderId="44"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40"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40" xfId="0" applyNumberFormat="1" applyFont="1" applyFill="1" applyBorder="1" applyAlignment="1" applyProtection="1">
      <alignment horizontal="center" vertical="center" wrapText="1"/>
      <protection locked="0"/>
    </xf>
    <xf numFmtId="0" fontId="6" fillId="33" borderId="20" xfId="0" applyNumberFormat="1" applyFont="1" applyFill="1" applyBorder="1" applyAlignment="1" applyProtection="1">
      <alignment horizontal="center" vertical="center" wrapText="1"/>
      <protection locked="0"/>
    </xf>
    <xf numFmtId="0" fontId="6" fillId="33" borderId="43"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2" fillId="0" borderId="10" xfId="0" applyFont="1" applyFill="1" applyBorder="1" applyAlignment="1" applyProtection="1">
      <alignment horizontal="right" vertical="center" wrapText="1"/>
      <protection/>
    </xf>
    <xf numFmtId="165" fontId="6" fillId="33" borderId="40" xfId="0" applyNumberFormat="1" applyFont="1" applyFill="1" applyBorder="1" applyAlignment="1" applyProtection="1">
      <alignment horizontal="center" vertical="center" wrapText="1"/>
      <protection/>
    </xf>
    <xf numFmtId="165" fontId="6" fillId="33" borderId="20" xfId="0" applyNumberFormat="1"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wrapText="1"/>
      <protection/>
    </xf>
    <xf numFmtId="0" fontId="6" fillId="33" borderId="60" xfId="0" applyFont="1" applyFill="1" applyBorder="1" applyAlignment="1" applyProtection="1">
      <alignment horizontal="center" vertical="center" wrapText="1"/>
      <protection/>
    </xf>
    <xf numFmtId="0" fontId="0" fillId="33" borderId="72"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wrapText="1"/>
      <protection/>
    </xf>
    <xf numFmtId="0" fontId="0" fillId="33" borderId="18" xfId="69" applyFont="1" applyFill="1" applyBorder="1" applyAlignment="1" applyProtection="1">
      <alignment horizontal="left" vertical="center" wrapText="1"/>
      <protection locked="0"/>
    </xf>
  </cellXfs>
  <cellStyles count="2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10" xfId="53"/>
    <cellStyle name="Normal 2 10 2" xfId="54"/>
    <cellStyle name="Normal 2 11" xfId="55"/>
    <cellStyle name="Normal 2 11 2" xfId="56"/>
    <cellStyle name="Normal 2 12" xfId="57"/>
    <cellStyle name="Normal 2 12 2" xfId="58"/>
    <cellStyle name="Normal 2 13" xfId="59"/>
    <cellStyle name="Normal 2 13 2" xfId="60"/>
    <cellStyle name="Normal 2 14" xfId="61"/>
    <cellStyle name="Normal 2 14 2" xfId="62"/>
    <cellStyle name="Normal 2 15" xfId="63"/>
    <cellStyle name="Normal 2 15 2" xfId="64"/>
    <cellStyle name="Normal 2 16" xfId="65"/>
    <cellStyle name="Normal 2 16 2" xfId="66"/>
    <cellStyle name="Normal 2 17" xfId="67"/>
    <cellStyle name="Normal 2 2" xfId="68"/>
    <cellStyle name="Normal 2 2 2" xfId="69"/>
    <cellStyle name="Normal 2 3" xfId="70"/>
    <cellStyle name="Normal 2 3 2" xfId="71"/>
    <cellStyle name="Normal 2 3 2 2" xfId="72"/>
    <cellStyle name="Normal 2 3 2 2 2" xfId="73"/>
    <cellStyle name="Normal 2 3 2 3" xfId="74"/>
    <cellStyle name="Normal 2 3 2 3 2" xfId="75"/>
    <cellStyle name="Normal 2 3 2 4" xfId="76"/>
    <cellStyle name="Normal 2 3 2 4 2" xfId="77"/>
    <cellStyle name="Normal 2 3 2 5" xfId="78"/>
    <cellStyle name="Normal 2 3 2 5 2" xfId="79"/>
    <cellStyle name="Normal 2 3 2 6" xfId="80"/>
    <cellStyle name="Normal 2 3 2 6 2" xfId="81"/>
    <cellStyle name="Normal 2 3 2 7" xfId="82"/>
    <cellStyle name="Normal 2 3 2_Plan de Mej Inst." xfId="83"/>
    <cellStyle name="Normal 2 3 3" xfId="84"/>
    <cellStyle name="Normal 2 3 3 2" xfId="85"/>
    <cellStyle name="Normal 2 3 4" xfId="86"/>
    <cellStyle name="Normal 2 3 4 2" xfId="87"/>
    <cellStyle name="Normal 2 3 5" xfId="88"/>
    <cellStyle name="Normal 2 3 5 2" xfId="89"/>
    <cellStyle name="Normal 2 3 6" xfId="90"/>
    <cellStyle name="Normal 2 3 6 2" xfId="91"/>
    <cellStyle name="Normal 2 3 7" xfId="92"/>
    <cellStyle name="Normal 2 3 7 2" xfId="93"/>
    <cellStyle name="Normal 2 3 8" xfId="94"/>
    <cellStyle name="Normal 2 3_Plan de Mej Inst." xfId="95"/>
    <cellStyle name="Normal 2 4" xfId="96"/>
    <cellStyle name="Normal 2 4 2" xfId="97"/>
    <cellStyle name="Normal 2 4 2 2" xfId="98"/>
    <cellStyle name="Normal 2 4 2 2 2" xfId="99"/>
    <cellStyle name="Normal 2 4 2 3" xfId="100"/>
    <cellStyle name="Normal 2 4 2 3 2" xfId="101"/>
    <cellStyle name="Normal 2 4 2 4" xfId="102"/>
    <cellStyle name="Normal 2 4 2 4 2" xfId="103"/>
    <cellStyle name="Normal 2 4 2 5" xfId="104"/>
    <cellStyle name="Normal 2 4 2 5 2" xfId="105"/>
    <cellStyle name="Normal 2 4 2 6" xfId="106"/>
    <cellStyle name="Normal 2 4 2 6 2" xfId="107"/>
    <cellStyle name="Normal 2 4 2 7" xfId="108"/>
    <cellStyle name="Normal 2 4 2_Plan de Mej Inst." xfId="109"/>
    <cellStyle name="Normal 2 4 3" xfId="110"/>
    <cellStyle name="Normal 2 4 3 2" xfId="111"/>
    <cellStyle name="Normal 2 4 4" xfId="112"/>
    <cellStyle name="Normal 2 4 4 2" xfId="113"/>
    <cellStyle name="Normal 2 4 5" xfId="114"/>
    <cellStyle name="Normal 2 4 5 2" xfId="115"/>
    <cellStyle name="Normal 2 4 6" xfId="116"/>
    <cellStyle name="Normal 2 4 6 2" xfId="117"/>
    <cellStyle name="Normal 2 4 7" xfId="118"/>
    <cellStyle name="Normal 2 4 7 2" xfId="119"/>
    <cellStyle name="Normal 2 4 8" xfId="120"/>
    <cellStyle name="Normal 2 4_Plan de Mej Inst." xfId="121"/>
    <cellStyle name="Normal 2 5" xfId="122"/>
    <cellStyle name="Normal 2 5 2" xfId="123"/>
    <cellStyle name="Normal 2 5 2 2" xfId="124"/>
    <cellStyle name="Normal 2 5 2 2 2" xfId="125"/>
    <cellStyle name="Normal 2 5 2 3" xfId="126"/>
    <cellStyle name="Normal 2 5 2 3 2" xfId="127"/>
    <cellStyle name="Normal 2 5 2 4" xfId="128"/>
    <cellStyle name="Normal 2 5 2 4 2" xfId="129"/>
    <cellStyle name="Normal 2 5 2 5" xfId="130"/>
    <cellStyle name="Normal 2 5 2 5 2" xfId="131"/>
    <cellStyle name="Normal 2 5 2 6" xfId="132"/>
    <cellStyle name="Normal 2 5 2 6 2" xfId="133"/>
    <cellStyle name="Normal 2 5 2 7" xfId="134"/>
    <cellStyle name="Normal 2 5 2_Plan de Mej Inst." xfId="135"/>
    <cellStyle name="Normal 2 5 3" xfId="136"/>
    <cellStyle name="Normal 2 5 3 2" xfId="137"/>
    <cellStyle name="Normal 2 5 4" xfId="138"/>
    <cellStyle name="Normal 2 5 4 2" xfId="139"/>
    <cellStyle name="Normal 2 5 5" xfId="140"/>
    <cellStyle name="Normal 2 5 5 2" xfId="141"/>
    <cellStyle name="Normal 2 5 6" xfId="142"/>
    <cellStyle name="Normal 2 5 6 2" xfId="143"/>
    <cellStyle name="Normal 2 5 7" xfId="144"/>
    <cellStyle name="Normal 2 5 7 2" xfId="145"/>
    <cellStyle name="Normal 2 5 8" xfId="146"/>
    <cellStyle name="Normal 2 5_Plan de Mej Inst." xfId="147"/>
    <cellStyle name="Normal 2 6" xfId="148"/>
    <cellStyle name="Normal 2 6 2" xfId="149"/>
    <cellStyle name="Normal 2 6 2 2" xfId="150"/>
    <cellStyle name="Normal 2 6 3" xfId="151"/>
    <cellStyle name="Normal 2 6 3 2" xfId="152"/>
    <cellStyle name="Normal 2 6 4" xfId="153"/>
    <cellStyle name="Normal 2 6 4 2" xfId="154"/>
    <cellStyle name="Normal 2 6 5" xfId="155"/>
    <cellStyle name="Normal 2 6 5 2" xfId="156"/>
    <cellStyle name="Normal 2 6 6" xfId="157"/>
    <cellStyle name="Normal 2 6 6 2" xfId="158"/>
    <cellStyle name="Normal 2 6 7" xfId="159"/>
    <cellStyle name="Normal 2 6_Plan de Mej Inst." xfId="160"/>
    <cellStyle name="Normal 2 7" xfId="161"/>
    <cellStyle name="Normal 2 7 2" xfId="162"/>
    <cellStyle name="Normal 2 7 2 2" xfId="163"/>
    <cellStyle name="Normal 2 7 3" xfId="164"/>
    <cellStyle name="Normal 2 7 3 2" xfId="165"/>
    <cellStyle name="Normal 2 7 4" xfId="166"/>
    <cellStyle name="Normal 2 7 4 2" xfId="167"/>
    <cellStyle name="Normal 2 7 5" xfId="168"/>
    <cellStyle name="Normal 2 7 5 2" xfId="169"/>
    <cellStyle name="Normal 2 7 6" xfId="170"/>
    <cellStyle name="Normal 2 7 6 2" xfId="171"/>
    <cellStyle name="Normal 2 7 7" xfId="172"/>
    <cellStyle name="Normal 2 7_Plan de Mej Inst." xfId="173"/>
    <cellStyle name="Normal 2 8" xfId="174"/>
    <cellStyle name="Normal 2 8 2" xfId="175"/>
    <cellStyle name="Normal 2 8 2 2" xfId="176"/>
    <cellStyle name="Normal 2 8 3" xfId="177"/>
    <cellStyle name="Normal 2 8 3 2" xfId="178"/>
    <cellStyle name="Normal 2 8 4" xfId="179"/>
    <cellStyle name="Normal 2 8 4 2" xfId="180"/>
    <cellStyle name="Normal 2 8 5" xfId="181"/>
    <cellStyle name="Normal 2 8 5 2" xfId="182"/>
    <cellStyle name="Normal 2 8 6" xfId="183"/>
    <cellStyle name="Normal 2 8 6 2" xfId="184"/>
    <cellStyle name="Normal 2 8 7" xfId="185"/>
    <cellStyle name="Normal 2 8_Plan de Mej Inst." xfId="186"/>
    <cellStyle name="Normal 2 9" xfId="187"/>
    <cellStyle name="Normal 2 9 2" xfId="188"/>
    <cellStyle name="Normal 2 9 2 2" xfId="189"/>
    <cellStyle name="Normal 2 9 3" xfId="190"/>
    <cellStyle name="Normal 2 9 3 2" xfId="191"/>
    <cellStyle name="Normal 2 9 4" xfId="192"/>
    <cellStyle name="Normal 2 9 4 2" xfId="193"/>
    <cellStyle name="Normal 2 9 5" xfId="194"/>
    <cellStyle name="Normal 2 9 5 2" xfId="195"/>
    <cellStyle name="Normal 2 9 6" xfId="196"/>
    <cellStyle name="Normal 2 9 6 2" xfId="197"/>
    <cellStyle name="Normal 2 9 7" xfId="198"/>
    <cellStyle name="Normal 2 9_Plan de Mej Inst." xfId="199"/>
    <cellStyle name="Normal 2_Plan de Mej Inst." xfId="200"/>
    <cellStyle name="Normal 3" xfId="201"/>
    <cellStyle name="Normal 3 2" xfId="202"/>
    <cellStyle name="Normal 4" xfId="203"/>
    <cellStyle name="Normal 4 2" xfId="204"/>
    <cellStyle name="Normal 5" xfId="205"/>
    <cellStyle name="Normal 5 2" xfId="206"/>
    <cellStyle name="Notas" xfId="207"/>
    <cellStyle name="Percent" xfId="208"/>
    <cellStyle name="Porcentaje 2" xfId="209"/>
    <cellStyle name="Porcentaje 3" xfId="210"/>
    <cellStyle name="Salida" xfId="211"/>
    <cellStyle name="Texto de advertencia" xfId="212"/>
    <cellStyle name="Texto explicativo" xfId="213"/>
    <cellStyle name="Título" xfId="214"/>
    <cellStyle name="Título 2" xfId="215"/>
    <cellStyle name="Título 3" xfId="216"/>
    <cellStyle name="Total"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952500</xdr:colOff>
      <xdr:row>3</xdr:row>
      <xdr:rowOff>85725</xdr:rowOff>
    </xdr:to>
    <xdr:pic>
      <xdr:nvPicPr>
        <xdr:cNvPr id="1" name="2 Imagen"/>
        <xdr:cNvPicPr preferRelativeResize="1">
          <a:picLocks noChangeAspect="1"/>
        </xdr:cNvPicPr>
      </xdr:nvPicPr>
      <xdr:blipFill>
        <a:blip r:embed="rId1"/>
        <a:stretch>
          <a:fillRect/>
        </a:stretch>
      </xdr:blipFill>
      <xdr:spPr>
        <a:xfrm>
          <a:off x="66675" y="85725"/>
          <a:ext cx="1866900" cy="714375"/>
        </a:xfrm>
        <a:prstGeom prst="rect">
          <a:avLst/>
        </a:prstGeom>
        <a:noFill/>
        <a:ln w="9525" cmpd="sng">
          <a:noFill/>
        </a:ln>
      </xdr:spPr>
    </xdr:pic>
    <xdr:clientData/>
  </xdr:twoCellAnchor>
  <xdr:twoCellAnchor editAs="oneCell">
    <xdr:from>
      <xdr:col>1</xdr:col>
      <xdr:colOff>552450</xdr:colOff>
      <xdr:row>46</xdr:row>
      <xdr:rowOff>523875</xdr:rowOff>
    </xdr:from>
    <xdr:to>
      <xdr:col>3</xdr:col>
      <xdr:colOff>733425</xdr:colOff>
      <xdr:row>46</xdr:row>
      <xdr:rowOff>552450</xdr:rowOff>
    </xdr:to>
    <xdr:pic>
      <xdr:nvPicPr>
        <xdr:cNvPr id="2" name="Imagen 6"/>
        <xdr:cNvPicPr preferRelativeResize="1">
          <a:picLocks noChangeAspect="1"/>
        </xdr:cNvPicPr>
      </xdr:nvPicPr>
      <xdr:blipFill>
        <a:blip r:embed="rId2"/>
        <a:stretch>
          <a:fillRect/>
        </a:stretch>
      </xdr:blipFill>
      <xdr:spPr>
        <a:xfrm>
          <a:off x="933450" y="81400650"/>
          <a:ext cx="4667250" cy="28575"/>
        </a:xfrm>
        <a:prstGeom prst="rect">
          <a:avLst/>
        </a:prstGeom>
        <a:noFill/>
        <a:ln w="9525" cmpd="sng">
          <a:noFill/>
        </a:ln>
      </xdr:spPr>
    </xdr:pic>
    <xdr:clientData/>
  </xdr:twoCellAnchor>
  <xdr:twoCellAnchor editAs="oneCell">
    <xdr:from>
      <xdr:col>2</xdr:col>
      <xdr:colOff>0</xdr:colOff>
      <xdr:row>52</xdr:row>
      <xdr:rowOff>523875</xdr:rowOff>
    </xdr:from>
    <xdr:to>
      <xdr:col>3</xdr:col>
      <xdr:colOff>742950</xdr:colOff>
      <xdr:row>52</xdr:row>
      <xdr:rowOff>523875</xdr:rowOff>
    </xdr:to>
    <xdr:pic>
      <xdr:nvPicPr>
        <xdr:cNvPr id="3" name="Imagen 9"/>
        <xdr:cNvPicPr preferRelativeResize="1">
          <a:picLocks noChangeAspect="1"/>
        </xdr:cNvPicPr>
      </xdr:nvPicPr>
      <xdr:blipFill>
        <a:blip r:embed="rId2"/>
        <a:stretch>
          <a:fillRect/>
        </a:stretch>
      </xdr:blipFill>
      <xdr:spPr>
        <a:xfrm>
          <a:off x="981075" y="83419950"/>
          <a:ext cx="4629150" cy="0"/>
        </a:xfrm>
        <a:prstGeom prst="rect">
          <a:avLst/>
        </a:prstGeom>
        <a:noFill/>
        <a:ln w="9525" cmpd="sng">
          <a:noFill/>
        </a:ln>
      </xdr:spPr>
    </xdr:pic>
    <xdr:clientData/>
  </xdr:twoCellAnchor>
  <xdr:twoCellAnchor editAs="oneCell">
    <xdr:from>
      <xdr:col>2</xdr:col>
      <xdr:colOff>0</xdr:colOff>
      <xdr:row>49</xdr:row>
      <xdr:rowOff>523875</xdr:rowOff>
    </xdr:from>
    <xdr:to>
      <xdr:col>3</xdr:col>
      <xdr:colOff>742950</xdr:colOff>
      <xdr:row>49</xdr:row>
      <xdr:rowOff>523875</xdr:rowOff>
    </xdr:to>
    <xdr:pic>
      <xdr:nvPicPr>
        <xdr:cNvPr id="4" name="Imagen 10"/>
        <xdr:cNvPicPr preferRelativeResize="1">
          <a:picLocks noChangeAspect="1"/>
        </xdr:cNvPicPr>
      </xdr:nvPicPr>
      <xdr:blipFill>
        <a:blip r:embed="rId2"/>
        <a:stretch>
          <a:fillRect/>
        </a:stretch>
      </xdr:blipFill>
      <xdr:spPr>
        <a:xfrm>
          <a:off x="981075" y="82410300"/>
          <a:ext cx="4629150" cy="0"/>
        </a:xfrm>
        <a:prstGeom prst="rect">
          <a:avLst/>
        </a:prstGeom>
        <a:noFill/>
        <a:ln w="9525" cmpd="sng">
          <a:noFill/>
        </a:ln>
      </xdr:spPr>
    </xdr:pic>
    <xdr:clientData/>
  </xdr:twoCellAnchor>
  <xdr:twoCellAnchor editAs="oneCell">
    <xdr:from>
      <xdr:col>7</xdr:col>
      <xdr:colOff>0</xdr:colOff>
      <xdr:row>52</xdr:row>
      <xdr:rowOff>523875</xdr:rowOff>
    </xdr:from>
    <xdr:to>
      <xdr:col>12</xdr:col>
      <xdr:colOff>333375</xdr:colOff>
      <xdr:row>52</xdr:row>
      <xdr:rowOff>523875</xdr:rowOff>
    </xdr:to>
    <xdr:pic>
      <xdr:nvPicPr>
        <xdr:cNvPr id="5" name="Imagen 15"/>
        <xdr:cNvPicPr preferRelativeResize="1">
          <a:picLocks noChangeAspect="1"/>
        </xdr:cNvPicPr>
      </xdr:nvPicPr>
      <xdr:blipFill>
        <a:blip r:embed="rId2"/>
        <a:stretch>
          <a:fillRect/>
        </a:stretch>
      </xdr:blipFill>
      <xdr:spPr>
        <a:xfrm>
          <a:off x="12239625" y="83419950"/>
          <a:ext cx="4629150" cy="0"/>
        </a:xfrm>
        <a:prstGeom prst="rect">
          <a:avLst/>
        </a:prstGeom>
        <a:noFill/>
        <a:ln w="9525" cmpd="sng">
          <a:noFill/>
        </a:ln>
      </xdr:spPr>
    </xdr:pic>
    <xdr:clientData/>
  </xdr:twoCellAnchor>
  <xdr:twoCellAnchor editAs="oneCell">
    <xdr:from>
      <xdr:col>7</xdr:col>
      <xdr:colOff>0</xdr:colOff>
      <xdr:row>49</xdr:row>
      <xdr:rowOff>523875</xdr:rowOff>
    </xdr:from>
    <xdr:to>
      <xdr:col>12</xdr:col>
      <xdr:colOff>333375</xdr:colOff>
      <xdr:row>49</xdr:row>
      <xdr:rowOff>523875</xdr:rowOff>
    </xdr:to>
    <xdr:pic>
      <xdr:nvPicPr>
        <xdr:cNvPr id="6" name="Imagen 16"/>
        <xdr:cNvPicPr preferRelativeResize="1">
          <a:picLocks noChangeAspect="1"/>
        </xdr:cNvPicPr>
      </xdr:nvPicPr>
      <xdr:blipFill>
        <a:blip r:embed="rId2"/>
        <a:stretch>
          <a:fillRect/>
        </a:stretch>
      </xdr:blipFill>
      <xdr:spPr>
        <a:xfrm>
          <a:off x="12239625" y="82410300"/>
          <a:ext cx="4629150" cy="0"/>
        </a:xfrm>
        <a:prstGeom prst="rect">
          <a:avLst/>
        </a:prstGeom>
        <a:noFill/>
        <a:ln w="9525" cmpd="sng">
          <a:noFill/>
        </a:ln>
      </xdr:spPr>
    </xdr:pic>
    <xdr:clientData/>
  </xdr:twoCellAnchor>
  <xdr:twoCellAnchor editAs="oneCell">
    <xdr:from>
      <xdr:col>7</xdr:col>
      <xdr:colOff>0</xdr:colOff>
      <xdr:row>46</xdr:row>
      <xdr:rowOff>523875</xdr:rowOff>
    </xdr:from>
    <xdr:to>
      <xdr:col>12</xdr:col>
      <xdr:colOff>333375</xdr:colOff>
      <xdr:row>46</xdr:row>
      <xdr:rowOff>552450</xdr:rowOff>
    </xdr:to>
    <xdr:pic>
      <xdr:nvPicPr>
        <xdr:cNvPr id="7" name="Imagen 19"/>
        <xdr:cNvPicPr preferRelativeResize="1">
          <a:picLocks noChangeAspect="1"/>
        </xdr:cNvPicPr>
      </xdr:nvPicPr>
      <xdr:blipFill>
        <a:blip r:embed="rId2"/>
        <a:stretch>
          <a:fillRect/>
        </a:stretch>
      </xdr:blipFill>
      <xdr:spPr>
        <a:xfrm>
          <a:off x="12239625" y="81400650"/>
          <a:ext cx="4629150" cy="28575"/>
        </a:xfrm>
        <a:prstGeom prst="rect">
          <a:avLst/>
        </a:prstGeom>
        <a:noFill/>
        <a:ln w="9525" cmpd="sng">
          <a:noFill/>
        </a:ln>
      </xdr:spPr>
    </xdr:pic>
    <xdr:clientData/>
  </xdr:twoCellAnchor>
  <xdr:twoCellAnchor editAs="oneCell">
    <xdr:from>
      <xdr:col>4</xdr:col>
      <xdr:colOff>0</xdr:colOff>
      <xdr:row>46</xdr:row>
      <xdr:rowOff>523875</xdr:rowOff>
    </xdr:from>
    <xdr:to>
      <xdr:col>6</xdr:col>
      <xdr:colOff>495300</xdr:colOff>
      <xdr:row>46</xdr:row>
      <xdr:rowOff>552450</xdr:rowOff>
    </xdr:to>
    <xdr:pic>
      <xdr:nvPicPr>
        <xdr:cNvPr id="8" name="Imagen 20"/>
        <xdr:cNvPicPr preferRelativeResize="1">
          <a:picLocks noChangeAspect="1"/>
        </xdr:cNvPicPr>
      </xdr:nvPicPr>
      <xdr:blipFill>
        <a:blip r:embed="rId2"/>
        <a:stretch>
          <a:fillRect/>
        </a:stretch>
      </xdr:blipFill>
      <xdr:spPr>
        <a:xfrm>
          <a:off x="7048500" y="81400650"/>
          <a:ext cx="4648200" cy="28575"/>
        </a:xfrm>
        <a:prstGeom prst="rect">
          <a:avLst/>
        </a:prstGeom>
        <a:noFill/>
        <a:ln w="9525" cmpd="sng">
          <a:noFill/>
        </a:ln>
      </xdr:spPr>
    </xdr:pic>
    <xdr:clientData/>
  </xdr:twoCellAnchor>
  <xdr:twoCellAnchor editAs="oneCell">
    <xdr:from>
      <xdr:col>4</xdr:col>
      <xdr:colOff>0</xdr:colOff>
      <xdr:row>52</xdr:row>
      <xdr:rowOff>523875</xdr:rowOff>
    </xdr:from>
    <xdr:to>
      <xdr:col>6</xdr:col>
      <xdr:colOff>466725</xdr:colOff>
      <xdr:row>52</xdr:row>
      <xdr:rowOff>552450</xdr:rowOff>
    </xdr:to>
    <xdr:pic>
      <xdr:nvPicPr>
        <xdr:cNvPr id="9" name="Imagen 17"/>
        <xdr:cNvPicPr preferRelativeResize="1">
          <a:picLocks noChangeAspect="1"/>
        </xdr:cNvPicPr>
      </xdr:nvPicPr>
      <xdr:blipFill>
        <a:blip r:embed="rId2"/>
        <a:stretch>
          <a:fillRect/>
        </a:stretch>
      </xdr:blipFill>
      <xdr:spPr>
        <a:xfrm>
          <a:off x="7048500" y="83419950"/>
          <a:ext cx="4619625" cy="28575"/>
        </a:xfrm>
        <a:prstGeom prst="rect">
          <a:avLst/>
        </a:prstGeom>
        <a:noFill/>
        <a:ln w="9525" cmpd="sng">
          <a:noFill/>
        </a:ln>
      </xdr:spPr>
    </xdr:pic>
    <xdr:clientData/>
  </xdr:twoCellAnchor>
  <xdr:twoCellAnchor editAs="oneCell">
    <xdr:from>
      <xdr:col>7</xdr:col>
      <xdr:colOff>0</xdr:colOff>
      <xdr:row>52</xdr:row>
      <xdr:rowOff>523875</xdr:rowOff>
    </xdr:from>
    <xdr:to>
      <xdr:col>12</xdr:col>
      <xdr:colOff>314325</xdr:colOff>
      <xdr:row>52</xdr:row>
      <xdr:rowOff>552450</xdr:rowOff>
    </xdr:to>
    <xdr:pic>
      <xdr:nvPicPr>
        <xdr:cNvPr id="10" name="Imagen 18"/>
        <xdr:cNvPicPr preferRelativeResize="1">
          <a:picLocks noChangeAspect="1"/>
        </xdr:cNvPicPr>
      </xdr:nvPicPr>
      <xdr:blipFill>
        <a:blip r:embed="rId2"/>
        <a:stretch>
          <a:fillRect/>
        </a:stretch>
      </xdr:blipFill>
      <xdr:spPr>
        <a:xfrm>
          <a:off x="12239625" y="83419950"/>
          <a:ext cx="461010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4"/>
  <sheetViews>
    <sheetView tabSelected="1" zoomScale="67" zoomScaleNormal="67" zoomScaleSheetLayoutView="50" zoomScalePageLayoutView="0" workbookViewId="0" topLeftCell="A5">
      <selection activeCell="A5" sqref="A5:F5"/>
    </sheetView>
  </sheetViews>
  <sheetFormatPr defaultColWidth="11.421875" defaultRowHeight="12.75"/>
  <cols>
    <col min="1" max="1" width="5.7109375" style="10" customWidth="1"/>
    <col min="2" max="2" width="9.00390625" style="10" customWidth="1"/>
    <col min="3" max="3" width="58.28125" style="12" customWidth="1"/>
    <col min="4" max="4" width="32.7109375" style="12" customWidth="1"/>
    <col min="5" max="5" width="31.28125" style="12" customWidth="1"/>
    <col min="6" max="6" width="31.00390625" style="12" customWidth="1"/>
    <col min="7" max="7" width="15.57421875" style="12" customWidth="1"/>
    <col min="8" max="8" width="13.7109375" style="12" customWidth="1"/>
    <col min="9" max="9" width="14.28125" style="12" customWidth="1"/>
    <col min="10" max="10" width="14.421875" style="12" customWidth="1"/>
    <col min="11" max="11" width="10.57421875" style="12" customWidth="1"/>
    <col min="12" max="12" width="11.421875" style="3" customWidth="1"/>
    <col min="13" max="13" width="13.140625" style="6" customWidth="1"/>
    <col min="14" max="14" width="9.00390625" style="12" hidden="1" customWidth="1"/>
    <col min="15" max="15" width="9.8515625" style="12" hidden="1" customWidth="1"/>
    <col min="16" max="16" width="9.7109375" style="12" hidden="1" customWidth="1"/>
    <col min="17" max="17" width="3.140625" style="12" hidden="1" customWidth="1"/>
    <col min="18" max="18" width="3.57421875" style="12" hidden="1" customWidth="1"/>
    <col min="19" max="19" width="16.8515625" style="12" customWidth="1"/>
    <col min="20" max="20" width="31.28125" style="11" customWidth="1"/>
    <col min="21" max="21" width="6.00390625" style="12" customWidth="1"/>
    <col min="22" max="22" width="45.421875" style="51" customWidth="1"/>
    <col min="23" max="23" width="19.28125" style="52" customWidth="1"/>
    <col min="24" max="32" width="11.421875" style="12" customWidth="1"/>
    <col min="33" max="16384" width="11.421875" style="12" customWidth="1"/>
  </cols>
  <sheetData>
    <row r="1" spans="1:19" ht="22.5" customHeight="1">
      <c r="A1" s="375" t="s">
        <v>30</v>
      </c>
      <c r="B1" s="376"/>
      <c r="C1" s="376"/>
      <c r="D1" s="376"/>
      <c r="E1" s="377"/>
      <c r="F1" s="377"/>
      <c r="G1" s="377"/>
      <c r="H1" s="377"/>
      <c r="I1" s="377"/>
      <c r="J1" s="377"/>
      <c r="K1" s="377"/>
      <c r="L1" s="377"/>
      <c r="M1" s="377"/>
      <c r="N1" s="377"/>
      <c r="O1" s="377"/>
      <c r="P1" s="377"/>
      <c r="Q1" s="377"/>
      <c r="R1" s="377"/>
      <c r="S1" s="377"/>
    </row>
    <row r="2" spans="1:19" ht="15" customHeight="1">
      <c r="A2" s="378" t="s">
        <v>77</v>
      </c>
      <c r="B2" s="379"/>
      <c r="C2" s="379"/>
      <c r="D2" s="379"/>
      <c r="E2" s="380"/>
      <c r="F2" s="380"/>
      <c r="G2" s="380"/>
      <c r="H2" s="380"/>
      <c r="I2" s="380"/>
      <c r="J2" s="380"/>
      <c r="K2" s="380"/>
      <c r="L2" s="380"/>
      <c r="M2" s="380"/>
      <c r="N2" s="380"/>
      <c r="O2" s="380"/>
      <c r="P2" s="380"/>
      <c r="Q2" s="380"/>
      <c r="R2" s="380"/>
      <c r="S2" s="380"/>
    </row>
    <row r="3" spans="1:19" ht="18.75" customHeight="1">
      <c r="A3" s="378" t="s">
        <v>21</v>
      </c>
      <c r="B3" s="379"/>
      <c r="C3" s="379"/>
      <c r="D3" s="379"/>
      <c r="E3" s="380"/>
      <c r="F3" s="380"/>
      <c r="G3" s="380"/>
      <c r="H3" s="380"/>
      <c r="I3" s="380"/>
      <c r="J3" s="380"/>
      <c r="K3" s="380"/>
      <c r="L3" s="380"/>
      <c r="M3" s="380"/>
      <c r="N3" s="380"/>
      <c r="O3" s="380"/>
      <c r="P3" s="380"/>
      <c r="Q3" s="380"/>
      <c r="R3" s="380"/>
      <c r="S3" s="380"/>
    </row>
    <row r="4" spans="1:19" ht="16.5" customHeight="1">
      <c r="A4" s="378"/>
      <c r="B4" s="380"/>
      <c r="C4" s="380"/>
      <c r="D4" s="380"/>
      <c r="E4" s="380"/>
      <c r="F4" s="380"/>
      <c r="G4" s="380"/>
      <c r="H4" s="380"/>
      <c r="I4" s="380"/>
      <c r="J4" s="380"/>
      <c r="K4" s="380"/>
      <c r="L4" s="380"/>
      <c r="M4" s="380"/>
      <c r="N4" s="380"/>
      <c r="O4" s="380"/>
      <c r="P4" s="380"/>
      <c r="Q4" s="380"/>
      <c r="R4" s="380"/>
      <c r="S4" s="380"/>
    </row>
    <row r="5" spans="1:19" ht="15.75" customHeight="1">
      <c r="A5" s="381" t="s">
        <v>11</v>
      </c>
      <c r="B5" s="317"/>
      <c r="C5" s="317"/>
      <c r="D5" s="317"/>
      <c r="E5" s="317"/>
      <c r="F5" s="317"/>
      <c r="G5" s="57"/>
      <c r="H5" s="58"/>
      <c r="I5" s="58"/>
      <c r="J5" s="61" t="s">
        <v>12</v>
      </c>
      <c r="K5" s="317" t="s">
        <v>13</v>
      </c>
      <c r="L5" s="317"/>
      <c r="M5" s="317"/>
      <c r="N5" s="317"/>
      <c r="O5" s="317"/>
      <c r="P5" s="317"/>
      <c r="Q5" s="317"/>
      <c r="R5" s="317"/>
      <c r="S5" s="317"/>
    </row>
    <row r="6" spans="1:19" ht="15.75" customHeight="1">
      <c r="A6" s="381" t="s">
        <v>183</v>
      </c>
      <c r="B6" s="316"/>
      <c r="C6" s="316"/>
      <c r="D6" s="316"/>
      <c r="E6" s="316"/>
      <c r="F6" s="316"/>
      <c r="G6" s="316"/>
      <c r="H6" s="316"/>
      <c r="I6" s="316"/>
      <c r="J6" s="316"/>
      <c r="K6" s="316"/>
      <c r="L6" s="316"/>
      <c r="M6" s="316"/>
      <c r="N6" s="316"/>
      <c r="O6" s="316"/>
      <c r="P6" s="316"/>
      <c r="Q6" s="316"/>
      <c r="R6" s="316"/>
      <c r="S6" s="316"/>
    </row>
    <row r="7" spans="1:19" ht="15.75" customHeight="1">
      <c r="A7" s="381" t="s">
        <v>184</v>
      </c>
      <c r="B7" s="316"/>
      <c r="C7" s="316"/>
      <c r="D7" s="316"/>
      <c r="E7" s="316"/>
      <c r="F7" s="316"/>
      <c r="G7" s="316"/>
      <c r="H7" s="316"/>
      <c r="I7" s="316"/>
      <c r="J7" s="316"/>
      <c r="K7" s="316"/>
      <c r="L7" s="316"/>
      <c r="M7" s="316"/>
      <c r="N7" s="316"/>
      <c r="O7" s="316"/>
      <c r="P7" s="316"/>
      <c r="Q7" s="316"/>
      <c r="R7" s="316"/>
      <c r="S7" s="316"/>
    </row>
    <row r="8" spans="1:19" ht="15.75" customHeight="1">
      <c r="A8" s="381" t="s">
        <v>14</v>
      </c>
      <c r="B8" s="317"/>
      <c r="C8" s="316"/>
      <c r="D8" s="317"/>
      <c r="E8" s="317"/>
      <c r="F8" s="317"/>
      <c r="G8" s="317"/>
      <c r="H8" s="317"/>
      <c r="I8" s="317"/>
      <c r="J8" s="317"/>
      <c r="K8" s="317"/>
      <c r="L8" s="317"/>
      <c r="M8" s="317"/>
      <c r="N8" s="317"/>
      <c r="O8" s="317"/>
      <c r="P8" s="317"/>
      <c r="Q8" s="317"/>
      <c r="R8" s="317"/>
      <c r="S8" s="317"/>
    </row>
    <row r="9" spans="1:19" ht="15.75" customHeight="1">
      <c r="A9" s="381" t="s">
        <v>18</v>
      </c>
      <c r="B9" s="317"/>
      <c r="C9" s="317"/>
      <c r="D9" s="7">
        <v>42942</v>
      </c>
      <c r="E9" s="13">
        <f>+D9</f>
        <v>42942</v>
      </c>
      <c r="F9" s="57"/>
      <c r="G9" s="57"/>
      <c r="H9" s="58"/>
      <c r="I9" s="57"/>
      <c r="J9" s="57"/>
      <c r="K9" s="57"/>
      <c r="L9" s="4"/>
      <c r="M9" s="317"/>
      <c r="N9" s="317"/>
      <c r="O9" s="317"/>
      <c r="P9" s="317"/>
      <c r="Q9" s="57"/>
      <c r="R9" s="57"/>
      <c r="S9" s="57"/>
    </row>
    <row r="10" spans="1:19" ht="18" customHeight="1">
      <c r="A10" s="381" t="s">
        <v>20</v>
      </c>
      <c r="B10" s="317"/>
      <c r="C10" s="317"/>
      <c r="D10" s="7">
        <v>44012</v>
      </c>
      <c r="E10" s="13"/>
      <c r="F10" s="57"/>
      <c r="G10" s="57"/>
      <c r="H10" s="57"/>
      <c r="I10" s="57"/>
      <c r="J10" s="57"/>
      <c r="K10" s="57"/>
      <c r="L10" s="4"/>
      <c r="M10" s="317"/>
      <c r="N10" s="317"/>
      <c r="O10" s="317"/>
      <c r="P10" s="317"/>
      <c r="Q10" s="57"/>
      <c r="R10" s="57"/>
      <c r="S10" s="57"/>
    </row>
    <row r="11" spans="1:19" ht="9.75" customHeight="1" thickBot="1">
      <c r="A11" s="8"/>
      <c r="B11" s="9"/>
      <c r="C11" s="14"/>
      <c r="D11" s="14"/>
      <c r="E11" s="14"/>
      <c r="F11" s="14"/>
      <c r="G11" s="14"/>
      <c r="H11" s="14"/>
      <c r="I11" s="14"/>
      <c r="J11" s="14"/>
      <c r="K11" s="14"/>
      <c r="L11" s="5"/>
      <c r="M11" s="382"/>
      <c r="N11" s="382"/>
      <c r="O11" s="382"/>
      <c r="P11" s="382"/>
      <c r="Q11" s="62"/>
      <c r="R11" s="62"/>
      <c r="S11" s="14"/>
    </row>
    <row r="12" spans="1:23" s="3" customFormat="1" ht="33.75" customHeight="1">
      <c r="A12" s="385" t="s">
        <v>2</v>
      </c>
      <c r="B12" s="369" t="s">
        <v>0</v>
      </c>
      <c r="C12" s="369" t="s">
        <v>7</v>
      </c>
      <c r="D12" s="369" t="s">
        <v>1</v>
      </c>
      <c r="E12" s="369" t="s">
        <v>8</v>
      </c>
      <c r="F12" s="369" t="s">
        <v>9</v>
      </c>
      <c r="G12" s="369" t="s">
        <v>10</v>
      </c>
      <c r="H12" s="369" t="s">
        <v>6</v>
      </c>
      <c r="I12" s="369" t="s">
        <v>3</v>
      </c>
      <c r="J12" s="369" t="s">
        <v>4</v>
      </c>
      <c r="K12" s="369" t="s">
        <v>5</v>
      </c>
      <c r="L12" s="371" t="s">
        <v>19</v>
      </c>
      <c r="M12" s="383" t="s">
        <v>47</v>
      </c>
      <c r="N12" s="369" t="s">
        <v>15</v>
      </c>
      <c r="O12" s="369" t="s">
        <v>16</v>
      </c>
      <c r="P12" s="369" t="s">
        <v>17</v>
      </c>
      <c r="Q12" s="367" t="s">
        <v>26</v>
      </c>
      <c r="R12" s="368"/>
      <c r="S12" s="373" t="s">
        <v>126</v>
      </c>
      <c r="T12" s="365" t="s">
        <v>48</v>
      </c>
      <c r="U12" s="2"/>
      <c r="V12" s="51"/>
      <c r="W12" s="52"/>
    </row>
    <row r="13" spans="1:23" s="3" customFormat="1" ht="46.5" customHeight="1" thickBot="1">
      <c r="A13" s="386"/>
      <c r="B13" s="370"/>
      <c r="C13" s="370"/>
      <c r="D13" s="370"/>
      <c r="E13" s="370"/>
      <c r="F13" s="370"/>
      <c r="G13" s="370"/>
      <c r="H13" s="370"/>
      <c r="I13" s="370"/>
      <c r="J13" s="370"/>
      <c r="K13" s="370"/>
      <c r="L13" s="372"/>
      <c r="M13" s="384"/>
      <c r="N13" s="370"/>
      <c r="O13" s="370"/>
      <c r="P13" s="370"/>
      <c r="Q13" s="89" t="s">
        <v>27</v>
      </c>
      <c r="R13" s="90" t="s">
        <v>28</v>
      </c>
      <c r="S13" s="374"/>
      <c r="T13" s="366"/>
      <c r="U13" s="2"/>
      <c r="V13" s="51"/>
      <c r="W13" s="52"/>
    </row>
    <row r="14" spans="1:23" s="1" customFormat="1" ht="161.25" customHeight="1">
      <c r="A14" s="354">
        <v>1</v>
      </c>
      <c r="B14" s="352" t="s">
        <v>200</v>
      </c>
      <c r="C14" s="327" t="s">
        <v>131</v>
      </c>
      <c r="D14" s="327" t="s">
        <v>132</v>
      </c>
      <c r="E14" s="333" t="s">
        <v>133</v>
      </c>
      <c r="F14" s="91" t="s">
        <v>134</v>
      </c>
      <c r="G14" s="92" t="s">
        <v>22</v>
      </c>
      <c r="H14" s="93">
        <v>100</v>
      </c>
      <c r="I14" s="94">
        <v>43647</v>
      </c>
      <c r="J14" s="95">
        <v>43830</v>
      </c>
      <c r="K14" s="96">
        <f aca="true" t="shared" si="0" ref="K14:K31">(+J14-I14)/7</f>
        <v>26.142857142857142</v>
      </c>
      <c r="L14" s="97">
        <v>100</v>
      </c>
      <c r="M14" s="98">
        <f aca="true" t="shared" si="1" ref="M14:M31">IF(I14=0,0,+L14/H14)</f>
        <v>1</v>
      </c>
      <c r="N14" s="99">
        <f aca="true" t="shared" si="2" ref="N14:N31">+K14*M14</f>
        <v>26.142857142857142</v>
      </c>
      <c r="O14" s="99">
        <f aca="true" t="shared" si="3" ref="O14:O31">IF(J14&lt;=$D$10,N14,0)</f>
        <v>26.142857142857142</v>
      </c>
      <c r="P14" s="99">
        <f aca="true" t="shared" si="4" ref="P14:P31">IF($D$10&gt;=J14,K14,0)</f>
        <v>26.142857142857142</v>
      </c>
      <c r="Q14" s="100"/>
      <c r="R14" s="101"/>
      <c r="S14" s="102" t="s">
        <v>113</v>
      </c>
      <c r="T14" s="103" t="s">
        <v>105</v>
      </c>
      <c r="V14" s="346"/>
      <c r="W14" s="347"/>
    </row>
    <row r="15" spans="1:23" s="1" customFormat="1" ht="178.5" customHeight="1" thickBot="1">
      <c r="A15" s="355"/>
      <c r="B15" s="353"/>
      <c r="C15" s="329"/>
      <c r="D15" s="329"/>
      <c r="E15" s="334"/>
      <c r="F15" s="104" t="s">
        <v>135</v>
      </c>
      <c r="G15" s="105" t="s">
        <v>22</v>
      </c>
      <c r="H15" s="106">
        <v>100</v>
      </c>
      <c r="I15" s="107">
        <v>43647</v>
      </c>
      <c r="J15" s="108">
        <v>43889</v>
      </c>
      <c r="K15" s="109">
        <f t="shared" si="0"/>
        <v>34.57142857142857</v>
      </c>
      <c r="L15" s="110">
        <v>100</v>
      </c>
      <c r="M15" s="111">
        <f t="shared" si="1"/>
        <v>1</v>
      </c>
      <c r="N15" s="112">
        <f t="shared" si="2"/>
        <v>34.57142857142857</v>
      </c>
      <c r="O15" s="112">
        <f t="shared" si="3"/>
        <v>34.57142857142857</v>
      </c>
      <c r="P15" s="112">
        <f t="shared" si="4"/>
        <v>34.57142857142857</v>
      </c>
      <c r="Q15" s="113"/>
      <c r="R15" s="113"/>
      <c r="S15" s="114" t="s">
        <v>114</v>
      </c>
      <c r="T15" s="115" t="s">
        <v>187</v>
      </c>
      <c r="V15" s="346"/>
      <c r="W15" s="347"/>
    </row>
    <row r="16" spans="1:23" ht="169.5" customHeight="1">
      <c r="A16" s="354">
        <v>2</v>
      </c>
      <c r="B16" s="352" t="s">
        <v>24</v>
      </c>
      <c r="C16" s="327" t="s">
        <v>98</v>
      </c>
      <c r="D16" s="327" t="s">
        <v>136</v>
      </c>
      <c r="E16" s="330" t="s">
        <v>137</v>
      </c>
      <c r="F16" s="91" t="s">
        <v>79</v>
      </c>
      <c r="G16" s="92" t="s">
        <v>33</v>
      </c>
      <c r="H16" s="93">
        <v>78</v>
      </c>
      <c r="I16" s="94">
        <v>43647</v>
      </c>
      <c r="J16" s="95">
        <v>43814</v>
      </c>
      <c r="K16" s="116">
        <f t="shared" si="0"/>
        <v>23.857142857142858</v>
      </c>
      <c r="L16" s="117">
        <v>78</v>
      </c>
      <c r="M16" s="118">
        <f t="shared" si="1"/>
        <v>1</v>
      </c>
      <c r="N16" s="119">
        <f t="shared" si="2"/>
        <v>23.857142857142858</v>
      </c>
      <c r="O16" s="99">
        <f t="shared" si="3"/>
        <v>23.857142857142858</v>
      </c>
      <c r="P16" s="99">
        <f t="shared" si="4"/>
        <v>23.857142857142858</v>
      </c>
      <c r="Q16" s="65"/>
      <c r="R16" s="65"/>
      <c r="S16" s="321" t="s">
        <v>31</v>
      </c>
      <c r="T16" s="120" t="s">
        <v>188</v>
      </c>
      <c r="V16" s="346"/>
      <c r="W16" s="347"/>
    </row>
    <row r="17" spans="1:23" ht="409.5" customHeight="1" thickBot="1">
      <c r="A17" s="355"/>
      <c r="B17" s="353"/>
      <c r="C17" s="329"/>
      <c r="D17" s="329"/>
      <c r="E17" s="332"/>
      <c r="F17" s="104" t="s">
        <v>80</v>
      </c>
      <c r="G17" s="121" t="s">
        <v>73</v>
      </c>
      <c r="H17" s="106">
        <v>2</v>
      </c>
      <c r="I17" s="107">
        <v>43647</v>
      </c>
      <c r="J17" s="108">
        <v>43861</v>
      </c>
      <c r="K17" s="122">
        <f t="shared" si="0"/>
        <v>30.571428571428573</v>
      </c>
      <c r="L17" s="123"/>
      <c r="M17" s="124">
        <f>IF(I17=0,0,+L17/H17)</f>
        <v>0</v>
      </c>
      <c r="N17" s="125">
        <f t="shared" si="2"/>
        <v>0</v>
      </c>
      <c r="O17" s="126">
        <f t="shared" si="3"/>
        <v>0</v>
      </c>
      <c r="P17" s="126">
        <f t="shared" si="4"/>
        <v>30.571428571428573</v>
      </c>
      <c r="Q17" s="127"/>
      <c r="R17" s="127"/>
      <c r="S17" s="322"/>
      <c r="T17" s="128" t="s">
        <v>201</v>
      </c>
      <c r="V17" s="346"/>
      <c r="W17" s="347"/>
    </row>
    <row r="18" spans="1:23" ht="136.5" customHeight="1">
      <c r="A18" s="354">
        <v>3</v>
      </c>
      <c r="B18" s="352" t="s">
        <v>23</v>
      </c>
      <c r="C18" s="327" t="s">
        <v>138</v>
      </c>
      <c r="D18" s="327" t="s">
        <v>139</v>
      </c>
      <c r="E18" s="330" t="s">
        <v>140</v>
      </c>
      <c r="F18" s="91" t="s">
        <v>104</v>
      </c>
      <c r="G18" s="129" t="s">
        <v>34</v>
      </c>
      <c r="H18" s="130">
        <v>1</v>
      </c>
      <c r="I18" s="131">
        <v>43647</v>
      </c>
      <c r="J18" s="131">
        <v>43830</v>
      </c>
      <c r="K18" s="96">
        <f t="shared" si="0"/>
        <v>26.142857142857142</v>
      </c>
      <c r="L18" s="117">
        <v>1</v>
      </c>
      <c r="M18" s="118">
        <f t="shared" si="1"/>
        <v>1</v>
      </c>
      <c r="N18" s="119">
        <f t="shared" si="2"/>
        <v>26.142857142857142</v>
      </c>
      <c r="O18" s="99">
        <f t="shared" si="3"/>
        <v>26.142857142857142</v>
      </c>
      <c r="P18" s="99">
        <f t="shared" si="4"/>
        <v>26.142857142857142</v>
      </c>
      <c r="Q18" s="65"/>
      <c r="R18" s="65"/>
      <c r="S18" s="321" t="s">
        <v>115</v>
      </c>
      <c r="T18" s="120" t="s">
        <v>106</v>
      </c>
      <c r="V18" s="346"/>
      <c r="W18" s="347"/>
    </row>
    <row r="19" spans="1:23" ht="74.25" customHeight="1">
      <c r="A19" s="387"/>
      <c r="B19" s="388"/>
      <c r="C19" s="328"/>
      <c r="D19" s="328"/>
      <c r="E19" s="331"/>
      <c r="F19" s="132" t="s">
        <v>81</v>
      </c>
      <c r="G19" s="133" t="s">
        <v>73</v>
      </c>
      <c r="H19" s="134">
        <v>1</v>
      </c>
      <c r="I19" s="135">
        <v>43647</v>
      </c>
      <c r="J19" s="135">
        <v>43830</v>
      </c>
      <c r="K19" s="136">
        <f t="shared" si="0"/>
        <v>26.142857142857142</v>
      </c>
      <c r="L19" s="137">
        <v>1</v>
      </c>
      <c r="M19" s="138">
        <f t="shared" si="1"/>
        <v>1</v>
      </c>
      <c r="N19" s="139">
        <f t="shared" si="2"/>
        <v>26.142857142857142</v>
      </c>
      <c r="O19" s="140">
        <f t="shared" si="3"/>
        <v>26.142857142857142</v>
      </c>
      <c r="P19" s="140">
        <f t="shared" si="4"/>
        <v>26.142857142857142</v>
      </c>
      <c r="Q19" s="141"/>
      <c r="R19" s="141"/>
      <c r="S19" s="324"/>
      <c r="T19" s="142" t="s">
        <v>107</v>
      </c>
      <c r="V19" s="346"/>
      <c r="W19" s="347"/>
    </row>
    <row r="20" spans="1:23" ht="409.5" thickBot="1">
      <c r="A20" s="355"/>
      <c r="B20" s="353"/>
      <c r="C20" s="329"/>
      <c r="D20" s="329"/>
      <c r="E20" s="332"/>
      <c r="F20" s="104" t="s">
        <v>82</v>
      </c>
      <c r="G20" s="143" t="s">
        <v>83</v>
      </c>
      <c r="H20" s="144">
        <v>1</v>
      </c>
      <c r="I20" s="107">
        <v>43831</v>
      </c>
      <c r="J20" s="145">
        <v>44012</v>
      </c>
      <c r="K20" s="146">
        <f t="shared" si="0"/>
        <v>25.857142857142858</v>
      </c>
      <c r="L20" s="147">
        <v>0</v>
      </c>
      <c r="M20" s="124">
        <f t="shared" si="1"/>
        <v>0</v>
      </c>
      <c r="N20" s="125">
        <f t="shared" si="2"/>
        <v>0</v>
      </c>
      <c r="O20" s="126">
        <f t="shared" si="3"/>
        <v>0</v>
      </c>
      <c r="P20" s="126">
        <f t="shared" si="4"/>
        <v>25.857142857142858</v>
      </c>
      <c r="Q20" s="127"/>
      <c r="R20" s="148"/>
      <c r="S20" s="322"/>
      <c r="T20" s="149" t="s">
        <v>202</v>
      </c>
      <c r="V20" s="346"/>
      <c r="W20" s="347"/>
    </row>
    <row r="21" spans="1:23" s="1" customFormat="1" ht="148.5" customHeight="1">
      <c r="A21" s="354">
        <v>4</v>
      </c>
      <c r="B21" s="352" t="s">
        <v>203</v>
      </c>
      <c r="C21" s="327" t="s">
        <v>99</v>
      </c>
      <c r="D21" s="327" t="s">
        <v>84</v>
      </c>
      <c r="E21" s="330" t="s">
        <v>141</v>
      </c>
      <c r="F21" s="150" t="s">
        <v>142</v>
      </c>
      <c r="G21" s="151" t="s">
        <v>85</v>
      </c>
      <c r="H21" s="130">
        <v>3</v>
      </c>
      <c r="I21" s="94">
        <v>43647</v>
      </c>
      <c r="J21" s="131">
        <v>43799</v>
      </c>
      <c r="K21" s="96">
        <f t="shared" si="0"/>
        <v>21.714285714285715</v>
      </c>
      <c r="L21" s="97">
        <v>3</v>
      </c>
      <c r="M21" s="98">
        <f t="shared" si="1"/>
        <v>1</v>
      </c>
      <c r="N21" s="99">
        <f t="shared" si="2"/>
        <v>21.714285714285715</v>
      </c>
      <c r="O21" s="99">
        <f t="shared" si="3"/>
        <v>21.714285714285715</v>
      </c>
      <c r="P21" s="99">
        <f t="shared" si="4"/>
        <v>21.714285714285715</v>
      </c>
      <c r="Q21" s="65"/>
      <c r="R21" s="152"/>
      <c r="S21" s="321" t="s">
        <v>116</v>
      </c>
      <c r="T21" s="318" t="s">
        <v>108</v>
      </c>
      <c r="V21" s="346"/>
      <c r="W21" s="347"/>
    </row>
    <row r="22" spans="1:23" s="1" customFormat="1" ht="124.5" customHeight="1">
      <c r="A22" s="387"/>
      <c r="B22" s="388"/>
      <c r="C22" s="328"/>
      <c r="D22" s="328"/>
      <c r="E22" s="331"/>
      <c r="F22" s="153" t="s">
        <v>86</v>
      </c>
      <c r="G22" s="133" t="s">
        <v>22</v>
      </c>
      <c r="H22" s="134">
        <v>100</v>
      </c>
      <c r="I22" s="154">
        <v>43647</v>
      </c>
      <c r="J22" s="135">
        <v>43799</v>
      </c>
      <c r="K22" s="136">
        <f t="shared" si="0"/>
        <v>21.714285714285715</v>
      </c>
      <c r="L22" s="155">
        <v>100</v>
      </c>
      <c r="M22" s="156">
        <f t="shared" si="1"/>
        <v>1</v>
      </c>
      <c r="N22" s="140">
        <f t="shared" si="2"/>
        <v>21.714285714285715</v>
      </c>
      <c r="O22" s="140">
        <f t="shared" si="3"/>
        <v>21.714285714285715</v>
      </c>
      <c r="P22" s="140">
        <f t="shared" si="4"/>
        <v>21.714285714285715</v>
      </c>
      <c r="Q22" s="141"/>
      <c r="R22" s="157"/>
      <c r="S22" s="323"/>
      <c r="T22" s="319"/>
      <c r="V22" s="346"/>
      <c r="W22" s="347"/>
    </row>
    <row r="23" spans="1:23" s="1" customFormat="1" ht="172.5" customHeight="1" thickBot="1">
      <c r="A23" s="355"/>
      <c r="B23" s="353"/>
      <c r="C23" s="329"/>
      <c r="D23" s="329"/>
      <c r="E23" s="332"/>
      <c r="F23" s="158" t="s">
        <v>143</v>
      </c>
      <c r="G23" s="159" t="s">
        <v>75</v>
      </c>
      <c r="H23" s="144">
        <v>3</v>
      </c>
      <c r="I23" s="107">
        <v>43647</v>
      </c>
      <c r="J23" s="145">
        <v>43799</v>
      </c>
      <c r="K23" s="109">
        <f t="shared" si="0"/>
        <v>21.714285714285715</v>
      </c>
      <c r="L23" s="160">
        <v>3</v>
      </c>
      <c r="M23" s="111">
        <f t="shared" si="1"/>
        <v>1</v>
      </c>
      <c r="N23" s="126">
        <f t="shared" si="2"/>
        <v>21.714285714285715</v>
      </c>
      <c r="O23" s="126">
        <f t="shared" si="3"/>
        <v>21.714285714285715</v>
      </c>
      <c r="P23" s="126">
        <f t="shared" si="4"/>
        <v>21.714285714285715</v>
      </c>
      <c r="Q23" s="127"/>
      <c r="R23" s="148"/>
      <c r="S23" s="114" t="s">
        <v>31</v>
      </c>
      <c r="T23" s="161" t="s">
        <v>109</v>
      </c>
      <c r="V23" s="346"/>
      <c r="W23" s="347"/>
    </row>
    <row r="24" spans="1:23" s="1" customFormat="1" ht="147" customHeight="1">
      <c r="A24" s="354">
        <v>5</v>
      </c>
      <c r="B24" s="352" t="s">
        <v>204</v>
      </c>
      <c r="C24" s="327" t="s">
        <v>144</v>
      </c>
      <c r="D24" s="327" t="s">
        <v>145</v>
      </c>
      <c r="E24" s="91" t="s">
        <v>146</v>
      </c>
      <c r="F24" s="91" t="s">
        <v>147</v>
      </c>
      <c r="G24" s="162" t="s">
        <v>87</v>
      </c>
      <c r="H24" s="93">
        <v>1</v>
      </c>
      <c r="I24" s="94">
        <v>43647</v>
      </c>
      <c r="J24" s="131">
        <v>43889</v>
      </c>
      <c r="K24" s="116">
        <f t="shared" si="0"/>
        <v>34.57142857142857</v>
      </c>
      <c r="L24" s="97">
        <v>1</v>
      </c>
      <c r="M24" s="98">
        <f t="shared" si="1"/>
        <v>1</v>
      </c>
      <c r="N24" s="99">
        <f t="shared" si="2"/>
        <v>34.57142857142857</v>
      </c>
      <c r="O24" s="99">
        <f t="shared" si="3"/>
        <v>34.57142857142857</v>
      </c>
      <c r="P24" s="99">
        <f t="shared" si="4"/>
        <v>34.57142857142857</v>
      </c>
      <c r="Q24" s="65"/>
      <c r="R24" s="65"/>
      <c r="S24" s="321" t="s">
        <v>116</v>
      </c>
      <c r="T24" s="120" t="s">
        <v>189</v>
      </c>
      <c r="V24" s="346"/>
      <c r="W24" s="347"/>
    </row>
    <row r="25" spans="1:23" s="1" customFormat="1" ht="165.75" customHeight="1">
      <c r="A25" s="387"/>
      <c r="B25" s="388"/>
      <c r="C25" s="328"/>
      <c r="D25" s="328"/>
      <c r="E25" s="389" t="s">
        <v>88</v>
      </c>
      <c r="F25" s="163" t="s">
        <v>148</v>
      </c>
      <c r="G25" s="164" t="s">
        <v>89</v>
      </c>
      <c r="H25" s="165">
        <v>1</v>
      </c>
      <c r="I25" s="166">
        <v>43647</v>
      </c>
      <c r="J25" s="167">
        <v>43830</v>
      </c>
      <c r="K25" s="168">
        <f t="shared" si="0"/>
        <v>26.142857142857142</v>
      </c>
      <c r="L25" s="169">
        <v>1</v>
      </c>
      <c r="M25" s="170">
        <f t="shared" si="1"/>
        <v>1</v>
      </c>
      <c r="N25" s="171">
        <f t="shared" si="2"/>
        <v>26.142857142857142</v>
      </c>
      <c r="O25" s="171">
        <f t="shared" si="3"/>
        <v>26.142857142857142</v>
      </c>
      <c r="P25" s="171">
        <f t="shared" si="4"/>
        <v>26.142857142857142</v>
      </c>
      <c r="Q25" s="172"/>
      <c r="R25" s="172"/>
      <c r="S25" s="323"/>
      <c r="T25" s="173" t="s">
        <v>185</v>
      </c>
      <c r="V25" s="346"/>
      <c r="W25" s="347"/>
    </row>
    <row r="26" spans="1:23" s="1" customFormat="1" ht="132.75" customHeight="1" thickBot="1">
      <c r="A26" s="355"/>
      <c r="B26" s="353"/>
      <c r="C26" s="329"/>
      <c r="D26" s="329"/>
      <c r="E26" s="334"/>
      <c r="F26" s="174" t="s">
        <v>149</v>
      </c>
      <c r="G26" s="175" t="s">
        <v>90</v>
      </c>
      <c r="H26" s="176">
        <v>1</v>
      </c>
      <c r="I26" s="177">
        <v>43831</v>
      </c>
      <c r="J26" s="177">
        <v>44012</v>
      </c>
      <c r="K26" s="178">
        <f t="shared" si="0"/>
        <v>25.857142857142858</v>
      </c>
      <c r="L26" s="110">
        <v>1</v>
      </c>
      <c r="M26" s="179">
        <f t="shared" si="1"/>
        <v>1</v>
      </c>
      <c r="N26" s="112">
        <f t="shared" si="2"/>
        <v>25.857142857142858</v>
      </c>
      <c r="O26" s="112">
        <f t="shared" si="3"/>
        <v>25.857142857142858</v>
      </c>
      <c r="P26" s="112">
        <f t="shared" si="4"/>
        <v>25.857142857142858</v>
      </c>
      <c r="Q26" s="127"/>
      <c r="R26" s="127"/>
      <c r="S26" s="114" t="s">
        <v>117</v>
      </c>
      <c r="T26" s="115" t="s">
        <v>150</v>
      </c>
      <c r="V26" s="346"/>
      <c r="W26" s="347"/>
    </row>
    <row r="27" spans="1:23" s="1" customFormat="1" ht="409.5" customHeight="1">
      <c r="A27" s="354">
        <v>6</v>
      </c>
      <c r="B27" s="352" t="s">
        <v>25</v>
      </c>
      <c r="C27" s="327" t="s">
        <v>100</v>
      </c>
      <c r="D27" s="327" t="s">
        <v>91</v>
      </c>
      <c r="E27" s="333" t="s">
        <v>151</v>
      </c>
      <c r="F27" s="180" t="s">
        <v>92</v>
      </c>
      <c r="G27" s="162" t="s">
        <v>22</v>
      </c>
      <c r="H27" s="93">
        <v>100</v>
      </c>
      <c r="I27" s="94">
        <v>43647</v>
      </c>
      <c r="J27" s="131">
        <v>43789</v>
      </c>
      <c r="K27" s="116">
        <f t="shared" si="0"/>
        <v>20.285714285714285</v>
      </c>
      <c r="L27" s="97">
        <v>50</v>
      </c>
      <c r="M27" s="98">
        <f t="shared" si="1"/>
        <v>0.5</v>
      </c>
      <c r="N27" s="99">
        <f t="shared" si="2"/>
        <v>10.142857142857142</v>
      </c>
      <c r="O27" s="99">
        <f t="shared" si="3"/>
        <v>10.142857142857142</v>
      </c>
      <c r="P27" s="99">
        <f t="shared" si="4"/>
        <v>20.285714285714285</v>
      </c>
      <c r="Q27" s="65"/>
      <c r="R27" s="65"/>
      <c r="S27" s="321" t="s">
        <v>118</v>
      </c>
      <c r="T27" s="181" t="s">
        <v>195</v>
      </c>
      <c r="V27" s="346"/>
      <c r="W27" s="347"/>
    </row>
    <row r="28" spans="1:23" s="1" customFormat="1" ht="93.75" customHeight="1" thickBot="1">
      <c r="A28" s="355"/>
      <c r="B28" s="353"/>
      <c r="C28" s="329"/>
      <c r="D28" s="329"/>
      <c r="E28" s="334"/>
      <c r="F28" s="174" t="s">
        <v>93</v>
      </c>
      <c r="G28" s="175" t="s">
        <v>22</v>
      </c>
      <c r="H28" s="176">
        <v>100</v>
      </c>
      <c r="I28" s="177">
        <v>43647</v>
      </c>
      <c r="J28" s="177">
        <v>43789</v>
      </c>
      <c r="K28" s="178">
        <f t="shared" si="0"/>
        <v>20.285714285714285</v>
      </c>
      <c r="L28" s="110">
        <v>100</v>
      </c>
      <c r="M28" s="179">
        <f t="shared" si="1"/>
        <v>1</v>
      </c>
      <c r="N28" s="112">
        <f t="shared" si="2"/>
        <v>20.285714285714285</v>
      </c>
      <c r="O28" s="112">
        <f t="shared" si="3"/>
        <v>20.285714285714285</v>
      </c>
      <c r="P28" s="112">
        <f t="shared" si="4"/>
        <v>20.285714285714285</v>
      </c>
      <c r="Q28" s="127"/>
      <c r="R28" s="127"/>
      <c r="S28" s="322"/>
      <c r="T28" s="128" t="s">
        <v>110</v>
      </c>
      <c r="V28" s="346"/>
      <c r="W28" s="347"/>
    </row>
    <row r="29" spans="1:23" s="1" customFormat="1" ht="235.5" customHeight="1" thickBot="1">
      <c r="A29" s="182">
        <v>7</v>
      </c>
      <c r="B29" s="183" t="s">
        <v>205</v>
      </c>
      <c r="C29" s="184" t="s">
        <v>101</v>
      </c>
      <c r="D29" s="184" t="s">
        <v>94</v>
      </c>
      <c r="E29" s="185" t="s">
        <v>95</v>
      </c>
      <c r="F29" s="185" t="s">
        <v>152</v>
      </c>
      <c r="G29" s="186" t="s">
        <v>22</v>
      </c>
      <c r="H29" s="187">
        <v>100</v>
      </c>
      <c r="I29" s="188">
        <v>43647</v>
      </c>
      <c r="J29" s="189">
        <v>43789</v>
      </c>
      <c r="K29" s="190">
        <f t="shared" si="0"/>
        <v>20.285714285714285</v>
      </c>
      <c r="L29" s="191">
        <v>100</v>
      </c>
      <c r="M29" s="192">
        <f t="shared" si="1"/>
        <v>1</v>
      </c>
      <c r="N29" s="193">
        <f t="shared" si="2"/>
        <v>20.285714285714285</v>
      </c>
      <c r="O29" s="193">
        <f t="shared" si="3"/>
        <v>20.285714285714285</v>
      </c>
      <c r="P29" s="193">
        <f t="shared" si="4"/>
        <v>20.285714285714285</v>
      </c>
      <c r="Q29" s="194"/>
      <c r="R29" s="194"/>
      <c r="S29" s="195" t="s">
        <v>119</v>
      </c>
      <c r="T29" s="196" t="s">
        <v>208</v>
      </c>
      <c r="U29" s="43"/>
      <c r="V29" s="346"/>
      <c r="W29" s="347"/>
    </row>
    <row r="30" spans="1:23" s="1" customFormat="1" ht="129" customHeight="1">
      <c r="A30" s="354">
        <v>8</v>
      </c>
      <c r="B30" s="352" t="s">
        <v>206</v>
      </c>
      <c r="C30" s="327" t="s">
        <v>153</v>
      </c>
      <c r="D30" s="327" t="s">
        <v>154</v>
      </c>
      <c r="E30" s="333" t="s">
        <v>96</v>
      </c>
      <c r="F30" s="91" t="s">
        <v>97</v>
      </c>
      <c r="G30" s="92" t="s">
        <v>22</v>
      </c>
      <c r="H30" s="93">
        <v>100</v>
      </c>
      <c r="I30" s="94">
        <v>43647</v>
      </c>
      <c r="J30" s="95">
        <v>43830</v>
      </c>
      <c r="K30" s="96">
        <f t="shared" si="0"/>
        <v>26.142857142857142</v>
      </c>
      <c r="L30" s="97">
        <v>100</v>
      </c>
      <c r="M30" s="98">
        <f t="shared" si="1"/>
        <v>1</v>
      </c>
      <c r="N30" s="99">
        <f t="shared" si="2"/>
        <v>26.142857142857142</v>
      </c>
      <c r="O30" s="99">
        <f t="shared" si="3"/>
        <v>26.142857142857142</v>
      </c>
      <c r="P30" s="99">
        <f t="shared" si="4"/>
        <v>26.142857142857142</v>
      </c>
      <c r="Q30" s="100"/>
      <c r="R30" s="101"/>
      <c r="S30" s="321" t="s">
        <v>31</v>
      </c>
      <c r="T30" s="103" t="s">
        <v>155</v>
      </c>
      <c r="V30" s="346"/>
      <c r="W30" s="347"/>
    </row>
    <row r="31" spans="1:23" s="1" customFormat="1" ht="167.25" customHeight="1" thickBot="1">
      <c r="A31" s="355"/>
      <c r="B31" s="353"/>
      <c r="C31" s="329"/>
      <c r="D31" s="329"/>
      <c r="E31" s="334"/>
      <c r="F31" s="104" t="s">
        <v>156</v>
      </c>
      <c r="G31" s="105" t="s">
        <v>22</v>
      </c>
      <c r="H31" s="106">
        <v>100</v>
      </c>
      <c r="I31" s="107">
        <v>43831</v>
      </c>
      <c r="J31" s="108">
        <v>43921</v>
      </c>
      <c r="K31" s="109">
        <f t="shared" si="0"/>
        <v>12.857142857142858</v>
      </c>
      <c r="L31" s="110">
        <v>100</v>
      </c>
      <c r="M31" s="179">
        <f t="shared" si="1"/>
        <v>1</v>
      </c>
      <c r="N31" s="112">
        <f t="shared" si="2"/>
        <v>12.857142857142858</v>
      </c>
      <c r="O31" s="112">
        <f t="shared" si="3"/>
        <v>12.857142857142858</v>
      </c>
      <c r="P31" s="112">
        <f t="shared" si="4"/>
        <v>12.857142857142858</v>
      </c>
      <c r="Q31" s="197"/>
      <c r="R31" s="197"/>
      <c r="S31" s="322"/>
      <c r="T31" s="115" t="s">
        <v>186</v>
      </c>
      <c r="V31" s="346"/>
      <c r="W31" s="347"/>
    </row>
    <row r="32" spans="1:23" s="39" customFormat="1" ht="30" customHeight="1" thickBot="1">
      <c r="A32" s="325" t="s">
        <v>103</v>
      </c>
      <c r="B32" s="326"/>
      <c r="C32" s="326"/>
      <c r="D32" s="326"/>
      <c r="E32" s="326"/>
      <c r="F32" s="326"/>
      <c r="G32" s="326"/>
      <c r="H32" s="198"/>
      <c r="I32" s="199"/>
      <c r="J32" s="200"/>
      <c r="K32" s="201"/>
      <c r="L32" s="202"/>
      <c r="M32" s="203"/>
      <c r="N32" s="204"/>
      <c r="O32" s="205"/>
      <c r="P32" s="205"/>
      <c r="Q32" s="206"/>
      <c r="R32" s="206"/>
      <c r="S32" s="207"/>
      <c r="T32" s="142"/>
      <c r="V32" s="44"/>
      <c r="W32" s="45"/>
    </row>
    <row r="33" spans="1:23" ht="176.25" customHeight="1">
      <c r="A33" s="354">
        <v>9</v>
      </c>
      <c r="B33" s="352" t="s">
        <v>207</v>
      </c>
      <c r="C33" s="327" t="s">
        <v>102</v>
      </c>
      <c r="D33" s="327" t="s">
        <v>69</v>
      </c>
      <c r="E33" s="330" t="s">
        <v>70</v>
      </c>
      <c r="F33" s="91" t="s">
        <v>157</v>
      </c>
      <c r="G33" s="92" t="s">
        <v>71</v>
      </c>
      <c r="H33" s="93">
        <v>1</v>
      </c>
      <c r="I33" s="94">
        <v>43485</v>
      </c>
      <c r="J33" s="95">
        <v>43555</v>
      </c>
      <c r="K33" s="116">
        <f>(+J33-I33)/7</f>
        <v>10</v>
      </c>
      <c r="L33" s="117">
        <v>1</v>
      </c>
      <c r="M33" s="118">
        <f>IF(I33=0,0,+L33/H33)</f>
        <v>1</v>
      </c>
      <c r="N33" s="119">
        <f>+K33*M33</f>
        <v>10</v>
      </c>
      <c r="O33" s="99">
        <f>IF(J33&lt;=$D$10,N33,0)</f>
        <v>10</v>
      </c>
      <c r="P33" s="99">
        <f>IF($D$10&gt;=J33,K33,0)</f>
        <v>10</v>
      </c>
      <c r="Q33" s="65"/>
      <c r="R33" s="65"/>
      <c r="S33" s="321" t="s">
        <v>31</v>
      </c>
      <c r="T33" s="208" t="s">
        <v>111</v>
      </c>
      <c r="V33" s="346"/>
      <c r="W33" s="347"/>
    </row>
    <row r="34" spans="1:23" s="1" customFormat="1" ht="114.75" customHeight="1">
      <c r="A34" s="387"/>
      <c r="B34" s="388"/>
      <c r="C34" s="328"/>
      <c r="D34" s="328"/>
      <c r="E34" s="331"/>
      <c r="F34" s="209" t="s">
        <v>72</v>
      </c>
      <c r="G34" s="210" t="s">
        <v>73</v>
      </c>
      <c r="H34" s="211">
        <v>1</v>
      </c>
      <c r="I34" s="212">
        <v>43485</v>
      </c>
      <c r="J34" s="213">
        <v>43555</v>
      </c>
      <c r="K34" s="214">
        <f>(+J34-I34)/7</f>
        <v>10</v>
      </c>
      <c r="L34" s="215">
        <v>1</v>
      </c>
      <c r="M34" s="156">
        <f>IF(I34=0,0,+L34/H34)</f>
        <v>1</v>
      </c>
      <c r="N34" s="139">
        <f>+K34*M34</f>
        <v>10</v>
      </c>
      <c r="O34" s="140">
        <f>IF(J34&lt;=$D$10,N34,0)</f>
        <v>10</v>
      </c>
      <c r="P34" s="140">
        <f>IF($D$10&gt;=J34,K34,0)</f>
        <v>10</v>
      </c>
      <c r="Q34" s="216"/>
      <c r="R34" s="217"/>
      <c r="S34" s="324"/>
      <c r="T34" s="218" t="s">
        <v>112</v>
      </c>
      <c r="V34" s="346"/>
      <c r="W34" s="347"/>
    </row>
    <row r="35" spans="1:23" ht="409.5" customHeight="1" thickBot="1">
      <c r="A35" s="355"/>
      <c r="B35" s="353"/>
      <c r="C35" s="329"/>
      <c r="D35" s="329"/>
      <c r="E35" s="332"/>
      <c r="F35" s="219" t="s">
        <v>127</v>
      </c>
      <c r="G35" s="121" t="s">
        <v>74</v>
      </c>
      <c r="H35" s="106">
        <v>1</v>
      </c>
      <c r="I35" s="107">
        <v>43485</v>
      </c>
      <c r="J35" s="108">
        <v>43799</v>
      </c>
      <c r="K35" s="122">
        <f>(+J35-I35)/7</f>
        <v>44.857142857142854</v>
      </c>
      <c r="L35" s="123">
        <v>1</v>
      </c>
      <c r="M35" s="124">
        <f>IF(I35=0,0,+L35/H35)</f>
        <v>1</v>
      </c>
      <c r="N35" s="125">
        <f>+K35*M35</f>
        <v>44.857142857142854</v>
      </c>
      <c r="O35" s="126">
        <f>IF(J35&lt;=$D$10,N35,0)</f>
        <v>44.857142857142854</v>
      </c>
      <c r="P35" s="126">
        <f>IF($D$10&gt;=J35,K35,0)</f>
        <v>44.857142857142854</v>
      </c>
      <c r="Q35" s="127"/>
      <c r="R35" s="127"/>
      <c r="S35" s="322"/>
      <c r="T35" s="220" t="s">
        <v>190</v>
      </c>
      <c r="V35" s="346"/>
      <c r="W35" s="347"/>
    </row>
    <row r="36" spans="1:23" s="39" customFormat="1" ht="30" customHeight="1" thickBot="1">
      <c r="A36" s="312" t="s">
        <v>158</v>
      </c>
      <c r="B36" s="313"/>
      <c r="C36" s="313"/>
      <c r="D36" s="313"/>
      <c r="E36" s="313"/>
      <c r="F36" s="313"/>
      <c r="G36" s="313"/>
      <c r="H36" s="221"/>
      <c r="I36" s="222"/>
      <c r="J36" s="223"/>
      <c r="K36" s="224"/>
      <c r="L36" s="225"/>
      <c r="M36" s="226"/>
      <c r="N36" s="227"/>
      <c r="O36" s="228"/>
      <c r="P36" s="228"/>
      <c r="Q36" s="229"/>
      <c r="R36" s="229"/>
      <c r="S36" s="230"/>
      <c r="T36" s="231"/>
      <c r="V36" s="346"/>
      <c r="W36" s="347"/>
    </row>
    <row r="37" spans="1:23" s="1" customFormat="1" ht="202.5" customHeight="1">
      <c r="A37" s="354">
        <v>10</v>
      </c>
      <c r="B37" s="352" t="s">
        <v>36</v>
      </c>
      <c r="C37" s="327" t="s">
        <v>37</v>
      </c>
      <c r="D37" s="327" t="s">
        <v>128</v>
      </c>
      <c r="E37" s="350" t="s">
        <v>44</v>
      </c>
      <c r="F37" s="232" t="s">
        <v>45</v>
      </c>
      <c r="G37" s="233" t="s">
        <v>38</v>
      </c>
      <c r="H37" s="234">
        <v>1</v>
      </c>
      <c r="I37" s="235">
        <v>42948</v>
      </c>
      <c r="J37" s="235">
        <v>44530</v>
      </c>
      <c r="K37" s="116">
        <f>(+J37-I37)/7</f>
        <v>226</v>
      </c>
      <c r="L37" s="236">
        <v>0.33</v>
      </c>
      <c r="M37" s="98">
        <f>IF(I37=0,0,+L37/H37)</f>
        <v>0.33</v>
      </c>
      <c r="N37" s="99">
        <f>+K37*M37</f>
        <v>74.58</v>
      </c>
      <c r="O37" s="99">
        <f>IF(J37&lt;=$D$10,N37,0)</f>
        <v>0</v>
      </c>
      <c r="P37" s="99">
        <f>IF($D$10&gt;=J37,K37,0)</f>
        <v>0</v>
      </c>
      <c r="Q37" s="237"/>
      <c r="R37" s="237"/>
      <c r="S37" s="102" t="s">
        <v>76</v>
      </c>
      <c r="T37" s="238" t="s">
        <v>196</v>
      </c>
      <c r="V37" s="349"/>
      <c r="W37" s="348"/>
    </row>
    <row r="38" spans="1:23" s="1" customFormat="1" ht="132.75" customHeight="1" thickBot="1">
      <c r="A38" s="355"/>
      <c r="B38" s="353"/>
      <c r="C38" s="329"/>
      <c r="D38" s="329"/>
      <c r="E38" s="351"/>
      <c r="F38" s="239" t="s">
        <v>46</v>
      </c>
      <c r="G38" s="240" t="s">
        <v>43</v>
      </c>
      <c r="H38" s="241">
        <v>1</v>
      </c>
      <c r="I38" s="242">
        <v>43374</v>
      </c>
      <c r="J38" s="242">
        <v>44530</v>
      </c>
      <c r="K38" s="178">
        <f>(+J38-I38)/7</f>
        <v>165.14285714285714</v>
      </c>
      <c r="L38" s="243">
        <v>0</v>
      </c>
      <c r="M38" s="179">
        <f>IF(I38=0,0,+L38/H38)</f>
        <v>0</v>
      </c>
      <c r="N38" s="126">
        <f>+K38*M38</f>
        <v>0</v>
      </c>
      <c r="O38" s="126">
        <f>IF(J38&lt;=$D$10,N38,0)</f>
        <v>0</v>
      </c>
      <c r="P38" s="126">
        <f>IF($D$10&gt;=J38,K38,0)</f>
        <v>0</v>
      </c>
      <c r="Q38" s="244"/>
      <c r="R38" s="244"/>
      <c r="S38" s="245" t="s">
        <v>32</v>
      </c>
      <c r="T38" s="246" t="s">
        <v>197</v>
      </c>
      <c r="V38" s="349"/>
      <c r="W38" s="348"/>
    </row>
    <row r="39" spans="1:23" s="1" customFormat="1" ht="409.5" customHeight="1" thickBot="1">
      <c r="A39" s="247">
        <v>11</v>
      </c>
      <c r="B39" s="248" t="s">
        <v>39</v>
      </c>
      <c r="C39" s="249" t="s">
        <v>129</v>
      </c>
      <c r="D39" s="250" t="s">
        <v>40</v>
      </c>
      <c r="E39" s="251" t="s">
        <v>41</v>
      </c>
      <c r="F39" s="252" t="s">
        <v>42</v>
      </c>
      <c r="G39" s="253" t="s">
        <v>35</v>
      </c>
      <c r="H39" s="254">
        <v>1</v>
      </c>
      <c r="I39" s="255">
        <v>42942</v>
      </c>
      <c r="J39" s="256">
        <v>44926</v>
      </c>
      <c r="K39" s="257">
        <f aca="true" t="shared" si="5" ref="K39:K45">(+J39-I39)/7</f>
        <v>283.42857142857144</v>
      </c>
      <c r="L39" s="258">
        <v>0</v>
      </c>
      <c r="M39" s="259">
        <f>IF(I39=0,0,+L39/H39)</f>
        <v>0</v>
      </c>
      <c r="N39" s="260">
        <f>+K39*M39</f>
        <v>0</v>
      </c>
      <c r="O39" s="260">
        <f>IF(J39&lt;=$D$10,N39,0)</f>
        <v>0</v>
      </c>
      <c r="P39" s="260">
        <f>IF($D$10&gt;=J39,K39,0)</f>
        <v>0</v>
      </c>
      <c r="Q39" s="249"/>
      <c r="R39" s="249"/>
      <c r="S39" s="261" t="s">
        <v>29</v>
      </c>
      <c r="T39" s="262" t="s">
        <v>194</v>
      </c>
      <c r="U39" s="55"/>
      <c r="V39" s="349"/>
      <c r="W39" s="348"/>
    </row>
    <row r="40" spans="1:23" s="39" customFormat="1" ht="30" customHeight="1" thickBot="1">
      <c r="A40" s="312" t="s">
        <v>179</v>
      </c>
      <c r="B40" s="313"/>
      <c r="C40" s="313"/>
      <c r="D40" s="313"/>
      <c r="E40" s="313"/>
      <c r="F40" s="313"/>
      <c r="G40" s="313"/>
      <c r="H40" s="221"/>
      <c r="I40" s="222"/>
      <c r="J40" s="223"/>
      <c r="K40" s="224"/>
      <c r="L40" s="225"/>
      <c r="M40" s="226"/>
      <c r="N40" s="227"/>
      <c r="O40" s="228"/>
      <c r="P40" s="228"/>
      <c r="Q40" s="229"/>
      <c r="R40" s="229"/>
      <c r="S40" s="230"/>
      <c r="T40" s="231"/>
      <c r="V40" s="60"/>
      <c r="W40" s="59"/>
    </row>
    <row r="41" spans="1:23" s="19" customFormat="1" ht="142.5" customHeight="1">
      <c r="A41" s="304">
        <v>12</v>
      </c>
      <c r="B41" s="306" t="s">
        <v>159</v>
      </c>
      <c r="C41" s="308" t="s">
        <v>180</v>
      </c>
      <c r="D41" s="308" t="s">
        <v>160</v>
      </c>
      <c r="E41" s="63" t="s">
        <v>161</v>
      </c>
      <c r="F41" s="64" t="s">
        <v>162</v>
      </c>
      <c r="G41" s="65" t="s">
        <v>89</v>
      </c>
      <c r="H41" s="65">
        <v>1</v>
      </c>
      <c r="I41" s="66">
        <v>43864</v>
      </c>
      <c r="J41" s="66">
        <v>43980</v>
      </c>
      <c r="K41" s="99">
        <f t="shared" si="5"/>
        <v>16.571428571428573</v>
      </c>
      <c r="L41" s="263">
        <v>1</v>
      </c>
      <c r="M41" s="264">
        <v>1</v>
      </c>
      <c r="N41" s="265"/>
      <c r="O41" s="265"/>
      <c r="P41" s="265"/>
      <c r="Q41" s="266"/>
      <c r="R41" s="267"/>
      <c r="S41" s="268" t="s">
        <v>163</v>
      </c>
      <c r="T41" s="269" t="s">
        <v>193</v>
      </c>
      <c r="U41" s="18"/>
      <c r="V41" s="67"/>
      <c r="W41" s="68"/>
    </row>
    <row r="42" spans="1:23" s="73" customFormat="1" ht="274.5" customHeight="1" thickBot="1">
      <c r="A42" s="305"/>
      <c r="B42" s="307"/>
      <c r="C42" s="309"/>
      <c r="D42" s="309"/>
      <c r="E42" s="69" t="s">
        <v>164</v>
      </c>
      <c r="F42" s="69" t="s">
        <v>165</v>
      </c>
      <c r="G42" s="70" t="s">
        <v>166</v>
      </c>
      <c r="H42" s="71">
        <v>1</v>
      </c>
      <c r="I42" s="72">
        <v>43983</v>
      </c>
      <c r="J42" s="72">
        <v>44408</v>
      </c>
      <c r="K42" s="140">
        <f t="shared" si="5"/>
        <v>60.714285714285715</v>
      </c>
      <c r="L42" s="270">
        <v>0</v>
      </c>
      <c r="M42" s="156">
        <f>IF(I42=0,0,+L42/H42)</f>
        <v>0</v>
      </c>
      <c r="N42" s="140">
        <f>+K42*M42</f>
        <v>0</v>
      </c>
      <c r="O42" s="140">
        <f>IF(J42&lt;=$D$10,N42,0)</f>
        <v>0</v>
      </c>
      <c r="P42" s="140">
        <f>IF($D$10&gt;=J42,K42,0)</f>
        <v>0</v>
      </c>
      <c r="Q42" s="271"/>
      <c r="R42" s="272"/>
      <c r="S42" s="273" t="s">
        <v>167</v>
      </c>
      <c r="T42" s="274" t="s">
        <v>192</v>
      </c>
      <c r="V42" s="302"/>
      <c r="W42" s="303"/>
    </row>
    <row r="43" spans="1:23" s="19" customFormat="1" ht="274.5" customHeight="1" thickBot="1">
      <c r="A43" s="275">
        <v>13</v>
      </c>
      <c r="B43" s="276" t="s">
        <v>168</v>
      </c>
      <c r="C43" s="277" t="s">
        <v>182</v>
      </c>
      <c r="D43" s="277" t="s">
        <v>169</v>
      </c>
      <c r="E43" s="74" t="s">
        <v>170</v>
      </c>
      <c r="F43" s="75" t="s">
        <v>165</v>
      </c>
      <c r="G43" s="76" t="s">
        <v>166</v>
      </c>
      <c r="H43" s="77">
        <v>1</v>
      </c>
      <c r="I43" s="78">
        <v>43983</v>
      </c>
      <c r="J43" s="78">
        <v>44408</v>
      </c>
      <c r="K43" s="278">
        <f t="shared" si="5"/>
        <v>60.714285714285715</v>
      </c>
      <c r="L43" s="279">
        <v>0</v>
      </c>
      <c r="M43" s="280">
        <f>IF(I43=0,0,+L43/H43)</f>
        <v>0</v>
      </c>
      <c r="N43" s="281">
        <f>+K43*M43</f>
        <v>0</v>
      </c>
      <c r="O43" s="260">
        <f>IF(J43&lt;=$D$10,N43,0)</f>
        <v>0</v>
      </c>
      <c r="P43" s="260">
        <f>IF($D$10&gt;=J43,K43,0)</f>
        <v>0</v>
      </c>
      <c r="Q43" s="276"/>
      <c r="R43" s="276"/>
      <c r="S43" s="282" t="s">
        <v>167</v>
      </c>
      <c r="T43" s="283" t="s">
        <v>198</v>
      </c>
      <c r="V43" s="302"/>
      <c r="W43" s="303"/>
    </row>
    <row r="44" spans="1:23" s="19" customFormat="1" ht="199.5" customHeight="1">
      <c r="A44" s="304">
        <v>14</v>
      </c>
      <c r="B44" s="306" t="s">
        <v>171</v>
      </c>
      <c r="C44" s="308" t="s">
        <v>181</v>
      </c>
      <c r="D44" s="308" t="s">
        <v>172</v>
      </c>
      <c r="E44" s="79" t="s">
        <v>173</v>
      </c>
      <c r="F44" s="64" t="s">
        <v>174</v>
      </c>
      <c r="G44" s="284" t="s">
        <v>175</v>
      </c>
      <c r="H44" s="284">
        <v>2</v>
      </c>
      <c r="I44" s="285">
        <v>43852</v>
      </c>
      <c r="J44" s="285">
        <v>43889</v>
      </c>
      <c r="K44" s="99">
        <f t="shared" si="5"/>
        <v>5.285714285714286</v>
      </c>
      <c r="L44" s="286">
        <v>2</v>
      </c>
      <c r="M44" s="118">
        <f>IF(I44=0,0,+L44/H44)</f>
        <v>1</v>
      </c>
      <c r="N44" s="119">
        <f>+K44*M44</f>
        <v>5.285714285714286</v>
      </c>
      <c r="O44" s="99">
        <f>IF(J44&lt;=$D$10,N44,0)</f>
        <v>5.285714285714286</v>
      </c>
      <c r="P44" s="99">
        <f>IF($D$10&gt;=J44,K44,0)</f>
        <v>5.285714285714286</v>
      </c>
      <c r="Q44" s="65"/>
      <c r="R44" s="65"/>
      <c r="S44" s="310" t="s">
        <v>167</v>
      </c>
      <c r="T44" s="287" t="s">
        <v>191</v>
      </c>
      <c r="V44" s="302"/>
      <c r="W44" s="303"/>
    </row>
    <row r="45" spans="1:23" s="19" customFormat="1" ht="199.5" customHeight="1" thickBot="1">
      <c r="A45" s="305"/>
      <c r="B45" s="307"/>
      <c r="C45" s="309"/>
      <c r="D45" s="309"/>
      <c r="E45" s="80" t="s">
        <v>176</v>
      </c>
      <c r="F45" s="81" t="s">
        <v>177</v>
      </c>
      <c r="G45" s="82" t="s">
        <v>178</v>
      </c>
      <c r="H45" s="82">
        <v>15</v>
      </c>
      <c r="I45" s="83">
        <v>43852</v>
      </c>
      <c r="J45" s="288">
        <v>43889</v>
      </c>
      <c r="K45" s="289">
        <f t="shared" si="5"/>
        <v>5.285714285714286</v>
      </c>
      <c r="L45" s="290">
        <v>15</v>
      </c>
      <c r="M45" s="124">
        <f>IF(I45=0,0,+L45/H45)</f>
        <v>1</v>
      </c>
      <c r="N45" s="125">
        <f>+K45*M45</f>
        <v>5.285714285714286</v>
      </c>
      <c r="O45" s="126">
        <f>IF(J45&lt;=$D$10,N45,0)</f>
        <v>5.285714285714286</v>
      </c>
      <c r="P45" s="126">
        <f>IF($D$10&gt;=J45,K45,0)</f>
        <v>5.285714285714286</v>
      </c>
      <c r="Q45" s="127"/>
      <c r="R45" s="148"/>
      <c r="S45" s="311"/>
      <c r="T45" s="291" t="s">
        <v>199</v>
      </c>
      <c r="V45" s="302"/>
      <c r="W45" s="303"/>
    </row>
    <row r="46" spans="1:21" s="37" customFormat="1" ht="18" customHeight="1">
      <c r="A46" s="292"/>
      <c r="B46" s="293"/>
      <c r="C46" s="294"/>
      <c r="D46" s="294"/>
      <c r="E46" s="294"/>
      <c r="F46" s="294"/>
      <c r="G46" s="294"/>
      <c r="H46" s="294"/>
      <c r="I46" s="294"/>
      <c r="J46" s="294"/>
      <c r="K46" s="295">
        <f>SUM(K14:K45)</f>
        <v>1332.857142857143</v>
      </c>
      <c r="L46" s="296"/>
      <c r="M46" s="297"/>
      <c r="N46" s="298">
        <f>SUM(N14:N45)</f>
        <v>528.2942857142858</v>
      </c>
      <c r="O46" s="298">
        <f>SUM(O14:O45)</f>
        <v>453.7142857142857</v>
      </c>
      <c r="P46" s="298">
        <f>SUM(P14:P45)</f>
        <v>520.2857142857143</v>
      </c>
      <c r="Q46" s="299"/>
      <c r="R46" s="299"/>
      <c r="S46" s="300"/>
      <c r="T46" s="301"/>
      <c r="U46" s="56"/>
    </row>
    <row r="47" spans="1:33" s="19" customFormat="1" ht="43.5" customHeight="1">
      <c r="A47" s="27"/>
      <c r="B47" s="28"/>
      <c r="C47" s="53"/>
      <c r="D47" s="53"/>
      <c r="E47" s="28"/>
      <c r="F47" s="29"/>
      <c r="G47" s="28"/>
      <c r="H47" s="53"/>
      <c r="I47" s="53"/>
      <c r="J47" s="28"/>
      <c r="K47" s="30"/>
      <c r="L47" s="31"/>
      <c r="M47" s="32"/>
      <c r="N47" s="30"/>
      <c r="O47" s="30"/>
      <c r="P47" s="30"/>
      <c r="Q47" s="53"/>
      <c r="R47" s="53"/>
      <c r="S47" s="84"/>
      <c r="T47" s="16"/>
      <c r="U47" s="17"/>
      <c r="V47" s="18"/>
      <c r="W47" s="18"/>
      <c r="X47" s="18"/>
      <c r="Y47" s="18"/>
      <c r="Z47" s="18"/>
      <c r="AA47" s="18"/>
      <c r="AB47" s="18"/>
      <c r="AC47" s="18"/>
      <c r="AD47" s="18"/>
      <c r="AE47" s="18"/>
      <c r="AF47" s="18"/>
      <c r="AG47" s="18"/>
    </row>
    <row r="48" spans="1:33" ht="18" customHeight="1">
      <c r="A48" s="33"/>
      <c r="B48" s="48"/>
      <c r="C48" s="53" t="s">
        <v>120</v>
      </c>
      <c r="D48" s="53"/>
      <c r="E48" s="316" t="s">
        <v>66</v>
      </c>
      <c r="F48" s="316"/>
      <c r="G48" s="48"/>
      <c r="H48" s="320" t="s">
        <v>121</v>
      </c>
      <c r="I48" s="320"/>
      <c r="J48" s="320"/>
      <c r="K48" s="320"/>
      <c r="L48" s="320"/>
      <c r="M48" s="320"/>
      <c r="N48" s="29"/>
      <c r="O48" s="29"/>
      <c r="P48" s="29"/>
      <c r="Q48" s="53"/>
      <c r="R48" s="53"/>
      <c r="S48" s="85"/>
      <c r="T48" s="16"/>
      <c r="U48" s="20"/>
      <c r="V48" s="53"/>
      <c r="W48" s="53"/>
      <c r="X48" s="53"/>
      <c r="Y48" s="53"/>
      <c r="Z48" s="53"/>
      <c r="AA48" s="53"/>
      <c r="AB48" s="53"/>
      <c r="AC48" s="53"/>
      <c r="AD48" s="53"/>
      <c r="AE48" s="53"/>
      <c r="AF48" s="53"/>
      <c r="AG48" s="53"/>
    </row>
    <row r="49" spans="1:33" s="37" customFormat="1" ht="18" customHeight="1">
      <c r="A49" s="46"/>
      <c r="B49" s="47"/>
      <c r="C49" s="34" t="s">
        <v>68</v>
      </c>
      <c r="D49" s="34"/>
      <c r="E49" s="317" t="s">
        <v>67</v>
      </c>
      <c r="F49" s="317"/>
      <c r="G49" s="47"/>
      <c r="H49" s="317" t="s">
        <v>59</v>
      </c>
      <c r="I49" s="317"/>
      <c r="J49" s="317"/>
      <c r="K49" s="317"/>
      <c r="L49" s="317"/>
      <c r="M49" s="317"/>
      <c r="N49" s="35"/>
      <c r="O49" s="35"/>
      <c r="P49" s="35"/>
      <c r="Q49" s="34"/>
      <c r="R49" s="34"/>
      <c r="S49" s="86"/>
      <c r="T49" s="36"/>
      <c r="U49" s="54"/>
      <c r="V49" s="34"/>
      <c r="W49" s="34"/>
      <c r="X49" s="34"/>
      <c r="Y49" s="34"/>
      <c r="Z49" s="34"/>
      <c r="AA49" s="34"/>
      <c r="AB49" s="34"/>
      <c r="AC49" s="34"/>
      <c r="AD49" s="34"/>
      <c r="AE49" s="34"/>
      <c r="AF49" s="34"/>
      <c r="AG49" s="34"/>
    </row>
    <row r="50" spans="1:33" s="19" customFormat="1" ht="43.5" customHeight="1">
      <c r="A50" s="27"/>
      <c r="B50" s="28"/>
      <c r="C50" s="53"/>
      <c r="D50" s="53"/>
      <c r="E50" s="48"/>
      <c r="F50" s="29"/>
      <c r="G50" s="48"/>
      <c r="H50" s="53"/>
      <c r="I50" s="53"/>
      <c r="J50" s="48"/>
      <c r="K50" s="29"/>
      <c r="L50" s="29"/>
      <c r="M50" s="38"/>
      <c r="N50" s="30"/>
      <c r="O50" s="30"/>
      <c r="P50" s="30"/>
      <c r="Q50" s="53"/>
      <c r="R50" s="53"/>
      <c r="S50" s="84"/>
      <c r="T50" s="16"/>
      <c r="U50" s="17"/>
      <c r="V50" s="18"/>
      <c r="W50" s="18"/>
      <c r="X50" s="18"/>
      <c r="Y50" s="18"/>
      <c r="Z50" s="18"/>
      <c r="AA50" s="18"/>
      <c r="AB50" s="18"/>
      <c r="AC50" s="18"/>
      <c r="AD50" s="18"/>
      <c r="AE50" s="18"/>
      <c r="AF50" s="18"/>
      <c r="AG50" s="18"/>
    </row>
    <row r="51" spans="1:33" ht="18" customHeight="1">
      <c r="A51" s="33"/>
      <c r="B51" s="48"/>
      <c r="C51" s="53" t="s">
        <v>122</v>
      </c>
      <c r="D51" s="53"/>
      <c r="E51" s="316" t="s">
        <v>60</v>
      </c>
      <c r="F51" s="316"/>
      <c r="G51" s="48"/>
      <c r="H51" s="316" t="s">
        <v>123</v>
      </c>
      <c r="I51" s="316"/>
      <c r="J51" s="316"/>
      <c r="K51" s="316"/>
      <c r="L51" s="316"/>
      <c r="M51" s="316"/>
      <c r="N51" s="29"/>
      <c r="O51" s="29"/>
      <c r="P51" s="29"/>
      <c r="Q51" s="53"/>
      <c r="R51" s="53"/>
      <c r="S51" s="85"/>
      <c r="T51" s="16"/>
      <c r="U51" s="20"/>
      <c r="V51" s="53"/>
      <c r="W51" s="53"/>
      <c r="X51" s="53"/>
      <c r="Y51" s="53"/>
      <c r="Z51" s="53"/>
      <c r="AA51" s="53"/>
      <c r="AB51" s="53"/>
      <c r="AC51" s="53"/>
      <c r="AD51" s="53"/>
      <c r="AE51" s="53"/>
      <c r="AF51" s="53"/>
      <c r="AG51" s="53"/>
    </row>
    <row r="52" spans="1:33" s="37" customFormat="1" ht="18" customHeight="1">
      <c r="A52" s="46"/>
      <c r="B52" s="47"/>
      <c r="C52" s="34" t="s">
        <v>78</v>
      </c>
      <c r="D52" s="34"/>
      <c r="E52" s="317" t="s">
        <v>61</v>
      </c>
      <c r="F52" s="317"/>
      <c r="G52" s="47"/>
      <c r="H52" s="317" t="s">
        <v>130</v>
      </c>
      <c r="I52" s="317"/>
      <c r="J52" s="317"/>
      <c r="K52" s="317"/>
      <c r="L52" s="317"/>
      <c r="M52" s="317"/>
      <c r="N52" s="35"/>
      <c r="O52" s="35"/>
      <c r="P52" s="35"/>
      <c r="Q52" s="34"/>
      <c r="R52" s="34"/>
      <c r="S52" s="86"/>
      <c r="T52" s="36"/>
      <c r="U52" s="54"/>
      <c r="V52" s="34"/>
      <c r="W52" s="34"/>
      <c r="X52" s="34"/>
      <c r="Y52" s="34"/>
      <c r="Z52" s="34"/>
      <c r="AA52" s="34"/>
      <c r="AB52" s="34"/>
      <c r="AC52" s="34"/>
      <c r="AD52" s="34"/>
      <c r="AE52" s="34"/>
      <c r="AF52" s="34"/>
      <c r="AG52" s="34"/>
    </row>
    <row r="53" spans="1:33" s="19" customFormat="1" ht="43.5" customHeight="1">
      <c r="A53" s="27"/>
      <c r="B53" s="28"/>
      <c r="C53" s="53"/>
      <c r="D53" s="53"/>
      <c r="E53" s="48"/>
      <c r="F53" s="29"/>
      <c r="G53" s="48"/>
      <c r="H53" s="53"/>
      <c r="I53" s="53"/>
      <c r="J53" s="48"/>
      <c r="K53" s="29"/>
      <c r="L53" s="29"/>
      <c r="M53" s="38"/>
      <c r="N53" s="30"/>
      <c r="O53" s="30"/>
      <c r="P53" s="30"/>
      <c r="Q53" s="53"/>
      <c r="R53" s="53"/>
      <c r="S53" s="84"/>
      <c r="T53" s="16"/>
      <c r="U53" s="17"/>
      <c r="V53" s="18"/>
      <c r="W53" s="18"/>
      <c r="X53" s="18"/>
      <c r="Y53" s="18"/>
      <c r="Z53" s="18"/>
      <c r="AA53" s="18"/>
      <c r="AB53" s="18"/>
      <c r="AC53" s="18"/>
      <c r="AD53" s="18"/>
      <c r="AE53" s="18"/>
      <c r="AF53" s="18"/>
      <c r="AG53" s="18"/>
    </row>
    <row r="54" spans="1:33" ht="18" customHeight="1">
      <c r="A54" s="33"/>
      <c r="B54" s="48"/>
      <c r="C54" s="49" t="s">
        <v>62</v>
      </c>
      <c r="D54" s="53"/>
      <c r="E54" s="316" t="s">
        <v>125</v>
      </c>
      <c r="F54" s="316"/>
      <c r="G54" s="48"/>
      <c r="H54" s="316" t="s">
        <v>124</v>
      </c>
      <c r="I54" s="316"/>
      <c r="J54" s="316"/>
      <c r="K54" s="316"/>
      <c r="L54" s="316"/>
      <c r="M54" s="316"/>
      <c r="N54" s="29"/>
      <c r="O54" s="29"/>
      <c r="P54" s="29"/>
      <c r="Q54" s="53"/>
      <c r="R54" s="53"/>
      <c r="S54" s="85"/>
      <c r="T54" s="16"/>
      <c r="U54" s="20"/>
      <c r="V54" s="53"/>
      <c r="W54" s="53"/>
      <c r="X54" s="53"/>
      <c r="Y54" s="53"/>
      <c r="Z54" s="53"/>
      <c r="AA54" s="53"/>
      <c r="AB54" s="53"/>
      <c r="AC54" s="53"/>
      <c r="AD54" s="53"/>
      <c r="AE54" s="53"/>
      <c r="AF54" s="53"/>
      <c r="AG54" s="53"/>
    </row>
    <row r="55" spans="1:33" s="37" customFormat="1" ht="18" customHeight="1">
      <c r="A55" s="46"/>
      <c r="B55" s="47"/>
      <c r="C55" s="34" t="s">
        <v>63</v>
      </c>
      <c r="D55" s="34"/>
      <c r="E55" s="317" t="s">
        <v>64</v>
      </c>
      <c r="F55" s="317"/>
      <c r="G55" s="47"/>
      <c r="H55" s="317" t="s">
        <v>65</v>
      </c>
      <c r="I55" s="317"/>
      <c r="J55" s="317"/>
      <c r="K55" s="317"/>
      <c r="L55" s="317"/>
      <c r="M55" s="317"/>
      <c r="N55" s="50"/>
      <c r="O55" s="50"/>
      <c r="P55" s="50"/>
      <c r="Q55" s="50"/>
      <c r="R55" s="50"/>
      <c r="S55" s="87"/>
      <c r="T55" s="36"/>
      <c r="U55" s="54"/>
      <c r="V55" s="34"/>
      <c r="W55" s="34"/>
      <c r="X55" s="34"/>
      <c r="Y55" s="34"/>
      <c r="Z55" s="34"/>
      <c r="AA55" s="34"/>
      <c r="AB55" s="34"/>
      <c r="AC55" s="34"/>
      <c r="AD55" s="34"/>
      <c r="AE55" s="34"/>
      <c r="AF55" s="34"/>
      <c r="AG55" s="34"/>
    </row>
    <row r="56" spans="1:33" s="37" customFormat="1" ht="18" customHeight="1">
      <c r="A56" s="46"/>
      <c r="B56" s="47"/>
      <c r="C56" s="317"/>
      <c r="D56" s="317"/>
      <c r="E56" s="34"/>
      <c r="F56" s="34"/>
      <c r="G56" s="47"/>
      <c r="H56" s="34"/>
      <c r="I56" s="50"/>
      <c r="J56" s="50"/>
      <c r="K56" s="50"/>
      <c r="L56" s="50"/>
      <c r="M56" s="50"/>
      <c r="N56" s="35"/>
      <c r="O56" s="35"/>
      <c r="P56" s="35"/>
      <c r="Q56" s="34"/>
      <c r="R56" s="34"/>
      <c r="S56" s="86"/>
      <c r="T56" s="36"/>
      <c r="U56" s="54"/>
      <c r="V56" s="34"/>
      <c r="W56" s="34"/>
      <c r="X56" s="34"/>
      <c r="Y56" s="34"/>
      <c r="Z56" s="34"/>
      <c r="AA56" s="34"/>
      <c r="AB56" s="34"/>
      <c r="AC56" s="34"/>
      <c r="AD56" s="34"/>
      <c r="AE56" s="34"/>
      <c r="AF56" s="34"/>
      <c r="AG56" s="34"/>
    </row>
    <row r="57" spans="1:33" s="37" customFormat="1" ht="15" customHeight="1">
      <c r="A57" s="46"/>
      <c r="B57" s="47"/>
      <c r="C57" s="50"/>
      <c r="D57" s="50"/>
      <c r="E57" s="34"/>
      <c r="F57" s="34"/>
      <c r="G57" s="47"/>
      <c r="H57" s="34"/>
      <c r="I57" s="50"/>
      <c r="J57" s="50"/>
      <c r="K57" s="50"/>
      <c r="L57" s="50"/>
      <c r="M57" s="50"/>
      <c r="N57" s="35"/>
      <c r="O57" s="35"/>
      <c r="P57" s="35"/>
      <c r="Q57" s="34"/>
      <c r="R57" s="34"/>
      <c r="S57" s="86"/>
      <c r="T57" s="36"/>
      <c r="U57" s="54"/>
      <c r="V57" s="34"/>
      <c r="W57" s="34"/>
      <c r="X57" s="34"/>
      <c r="Y57" s="34"/>
      <c r="Z57" s="34"/>
      <c r="AA57" s="34"/>
      <c r="AB57" s="34"/>
      <c r="AC57" s="34"/>
      <c r="AD57" s="34"/>
      <c r="AE57" s="34"/>
      <c r="AF57" s="34"/>
      <c r="AG57" s="34"/>
    </row>
    <row r="58" spans="1:33" s="19" customFormat="1" ht="18.75" customHeight="1" hidden="1" thickBot="1">
      <c r="A58" s="356" t="s">
        <v>49</v>
      </c>
      <c r="B58" s="357"/>
      <c r="C58" s="357"/>
      <c r="D58" s="357"/>
      <c r="E58" s="357"/>
      <c r="F58" s="357"/>
      <c r="G58" s="357"/>
      <c r="H58" s="357"/>
      <c r="I58" s="357"/>
      <c r="J58" s="357"/>
      <c r="K58" s="357"/>
      <c r="L58" s="358"/>
      <c r="M58" s="21"/>
      <c r="N58" s="18"/>
      <c r="O58" s="18"/>
      <c r="P58" s="18"/>
      <c r="Q58" s="53"/>
      <c r="R58" s="53"/>
      <c r="S58" s="84"/>
      <c r="T58" s="16"/>
      <c r="U58" s="17"/>
      <c r="V58" s="18"/>
      <c r="W58" s="18"/>
      <c r="X58" s="18"/>
      <c r="Y58" s="18"/>
      <c r="Z58" s="18"/>
      <c r="AA58" s="18"/>
      <c r="AB58" s="18"/>
      <c r="AC58" s="18"/>
      <c r="AD58" s="18"/>
      <c r="AE58" s="18"/>
      <c r="AF58" s="18"/>
      <c r="AG58" s="18"/>
    </row>
    <row r="59" spans="1:33" ht="18.75" customHeight="1" hidden="1" thickBot="1">
      <c r="A59" s="359" t="s">
        <v>50</v>
      </c>
      <c r="B59" s="360"/>
      <c r="C59" s="360"/>
      <c r="D59" s="360"/>
      <c r="E59" s="360"/>
      <c r="F59" s="360"/>
      <c r="G59" s="360"/>
      <c r="H59" s="360"/>
      <c r="I59" s="360"/>
      <c r="J59" s="360"/>
      <c r="K59" s="360"/>
      <c r="L59" s="361"/>
      <c r="M59" s="22"/>
      <c r="N59" s="53"/>
      <c r="O59" s="53"/>
      <c r="P59" s="53"/>
      <c r="Q59" s="53"/>
      <c r="R59" s="53"/>
      <c r="S59" s="85"/>
      <c r="T59" s="16"/>
      <c r="U59" s="20"/>
      <c r="V59" s="53"/>
      <c r="W59" s="53"/>
      <c r="X59" s="53"/>
      <c r="Y59" s="53"/>
      <c r="Z59" s="53"/>
      <c r="AA59" s="53"/>
      <c r="AB59" s="53"/>
      <c r="AC59" s="53"/>
      <c r="AD59" s="53"/>
      <c r="AE59" s="53"/>
      <c r="AF59" s="53"/>
      <c r="AG59" s="53"/>
    </row>
    <row r="60" spans="1:23" ht="18.75" customHeight="1" hidden="1">
      <c r="A60" s="362" t="s">
        <v>51</v>
      </c>
      <c r="B60" s="363"/>
      <c r="C60" s="363"/>
      <c r="D60" s="363"/>
      <c r="E60" s="363"/>
      <c r="F60" s="363"/>
      <c r="G60" s="363"/>
      <c r="H60" s="363"/>
      <c r="I60" s="364"/>
      <c r="J60" s="314" t="s">
        <v>52</v>
      </c>
      <c r="K60" s="315"/>
      <c r="L60" s="23">
        <f>+P46</f>
        <v>520.2857142857143</v>
      </c>
      <c r="M60" s="22"/>
      <c r="N60" s="53"/>
      <c r="O60" s="53"/>
      <c r="P60" s="53"/>
      <c r="Q60" s="53"/>
      <c r="R60" s="53"/>
      <c r="S60" s="85"/>
      <c r="T60" s="16"/>
      <c r="U60" s="15"/>
      <c r="V60" s="12"/>
      <c r="W60" s="12"/>
    </row>
    <row r="61" spans="1:23" ht="18.75" customHeight="1" hidden="1" thickBot="1">
      <c r="A61" s="335" t="s">
        <v>53</v>
      </c>
      <c r="B61" s="336"/>
      <c r="C61" s="336"/>
      <c r="D61" s="336"/>
      <c r="E61" s="336"/>
      <c r="F61" s="336"/>
      <c r="G61" s="336"/>
      <c r="H61" s="336"/>
      <c r="I61" s="337"/>
      <c r="J61" s="338" t="s">
        <v>54</v>
      </c>
      <c r="K61" s="339"/>
      <c r="L61" s="24">
        <f>+K46</f>
        <v>1332.857142857143</v>
      </c>
      <c r="M61" s="22"/>
      <c r="N61" s="53"/>
      <c r="O61" s="53"/>
      <c r="P61" s="53"/>
      <c r="Q61" s="53"/>
      <c r="R61" s="53"/>
      <c r="S61" s="85"/>
      <c r="T61" s="16"/>
      <c r="U61" s="15"/>
      <c r="V61" s="12"/>
      <c r="W61" s="12"/>
    </row>
    <row r="62" spans="1:23" ht="24.75" customHeight="1" hidden="1">
      <c r="A62" s="340" t="s">
        <v>55</v>
      </c>
      <c r="B62" s="341"/>
      <c r="C62" s="341"/>
      <c r="D62" s="341"/>
      <c r="E62" s="341"/>
      <c r="F62" s="341"/>
      <c r="G62" s="341"/>
      <c r="H62" s="341"/>
      <c r="I62" s="342"/>
      <c r="J62" s="314" t="s">
        <v>56</v>
      </c>
      <c r="K62" s="315"/>
      <c r="L62" s="25">
        <f>IF(O46=0,0,+O46/L60)</f>
        <v>0.872048325096101</v>
      </c>
      <c r="M62" s="22"/>
      <c r="N62" s="53"/>
      <c r="O62" s="53"/>
      <c r="P62" s="53"/>
      <c r="Q62" s="53"/>
      <c r="R62" s="53"/>
      <c r="S62" s="85"/>
      <c r="T62" s="16"/>
      <c r="U62" s="15"/>
      <c r="V62" s="12"/>
      <c r="W62" s="12"/>
    </row>
    <row r="63" spans="1:23" ht="24.75" customHeight="1" hidden="1" thickBot="1">
      <c r="A63" s="343" t="s">
        <v>57</v>
      </c>
      <c r="B63" s="344"/>
      <c r="C63" s="344"/>
      <c r="D63" s="344"/>
      <c r="E63" s="344"/>
      <c r="F63" s="344"/>
      <c r="G63" s="344"/>
      <c r="H63" s="344"/>
      <c r="I63" s="345"/>
      <c r="J63" s="338" t="s">
        <v>58</v>
      </c>
      <c r="K63" s="339"/>
      <c r="L63" s="26">
        <f>IF(N46=0,0,+N46/L61)</f>
        <v>0.3963622722400858</v>
      </c>
      <c r="M63" s="40"/>
      <c r="N63" s="41"/>
      <c r="O63" s="41"/>
      <c r="P63" s="41"/>
      <c r="Q63" s="53"/>
      <c r="R63" s="53"/>
      <c r="S63" s="85"/>
      <c r="T63" s="16"/>
      <c r="U63" s="15"/>
      <c r="V63" s="12"/>
      <c r="W63" s="12"/>
    </row>
    <row r="64" spans="1:20" ht="10.5" customHeight="1" thickBot="1">
      <c r="A64" s="8"/>
      <c r="B64" s="9"/>
      <c r="C64" s="14"/>
      <c r="D64" s="14"/>
      <c r="E64" s="14"/>
      <c r="F64" s="14"/>
      <c r="G64" s="14"/>
      <c r="H64" s="14"/>
      <c r="I64" s="14"/>
      <c r="J64" s="14"/>
      <c r="K64" s="14"/>
      <c r="L64" s="5"/>
      <c r="M64" s="42"/>
      <c r="N64" s="14"/>
      <c r="O64" s="14"/>
      <c r="P64" s="14"/>
      <c r="Q64" s="14"/>
      <c r="R64" s="14"/>
      <c r="S64" s="88"/>
      <c r="T64" s="16"/>
    </row>
  </sheetData>
  <sheetProtection/>
  <mergeCells count="129">
    <mergeCell ref="F12:F13"/>
    <mergeCell ref="V14:V31"/>
    <mergeCell ref="W14:W31"/>
    <mergeCell ref="A16:A17"/>
    <mergeCell ref="B16:B17"/>
    <mergeCell ref="C16:C17"/>
    <mergeCell ref="D16:D17"/>
    <mergeCell ref="E16:E17"/>
    <mergeCell ref="S16:S17"/>
    <mergeCell ref="A18:A20"/>
    <mergeCell ref="B18:B20"/>
    <mergeCell ref="C18:C20"/>
    <mergeCell ref="D18:D20"/>
    <mergeCell ref="E18:E20"/>
    <mergeCell ref="S18:S20"/>
    <mergeCell ref="A21:A23"/>
    <mergeCell ref="B21:B23"/>
    <mergeCell ref="C21:C23"/>
    <mergeCell ref="D21:D23"/>
    <mergeCell ref="E21:E23"/>
    <mergeCell ref="A30:A31"/>
    <mergeCell ref="B30:B31"/>
    <mergeCell ref="C30:C31"/>
    <mergeCell ref="D30:D31"/>
    <mergeCell ref="M11:P11"/>
    <mergeCell ref="M12:M13"/>
    <mergeCell ref="D12:D13"/>
    <mergeCell ref="E12:E13"/>
    <mergeCell ref="A12:A13"/>
    <mergeCell ref="B12:B13"/>
    <mergeCell ref="C12:C13"/>
    <mergeCell ref="A33:A35"/>
    <mergeCell ref="B33:B35"/>
    <mergeCell ref="C33:C35"/>
    <mergeCell ref="A14:A15"/>
    <mergeCell ref="B14:B15"/>
    <mergeCell ref="C14:C15"/>
    <mergeCell ref="D14:D15"/>
    <mergeCell ref="E14:E15"/>
    <mergeCell ref="A24:A26"/>
    <mergeCell ref="B24:B26"/>
    <mergeCell ref="C24:C26"/>
    <mergeCell ref="D24:D26"/>
    <mergeCell ref="E25:E26"/>
    <mergeCell ref="A27:A28"/>
    <mergeCell ref="B27:B28"/>
    <mergeCell ref="C27:C28"/>
    <mergeCell ref="D27:D28"/>
    <mergeCell ref="A1:S1"/>
    <mergeCell ref="A2:S2"/>
    <mergeCell ref="A3:S3"/>
    <mergeCell ref="A4:S4"/>
    <mergeCell ref="A6:S6"/>
    <mergeCell ref="A10:C10"/>
    <mergeCell ref="A7:S7"/>
    <mergeCell ref="A8:S8"/>
    <mergeCell ref="A9:C9"/>
    <mergeCell ref="M9:P9"/>
    <mergeCell ref="A5:F5"/>
    <mergeCell ref="M10:P10"/>
    <mergeCell ref="K5:S5"/>
    <mergeCell ref="T12:T13"/>
    <mergeCell ref="Q12:R12"/>
    <mergeCell ref="G12:G13"/>
    <mergeCell ref="L12:L13"/>
    <mergeCell ref="P12:P13"/>
    <mergeCell ref="H12:H13"/>
    <mergeCell ref="I12:I13"/>
    <mergeCell ref="J12:J13"/>
    <mergeCell ref="K12:K13"/>
    <mergeCell ref="O12:O13"/>
    <mergeCell ref="N12:N13"/>
    <mergeCell ref="S12:S13"/>
    <mergeCell ref="A61:I61"/>
    <mergeCell ref="J61:K61"/>
    <mergeCell ref="A62:I62"/>
    <mergeCell ref="J62:K62"/>
    <mergeCell ref="A63:I63"/>
    <mergeCell ref="J63:K63"/>
    <mergeCell ref="V33:V36"/>
    <mergeCell ref="W33:W36"/>
    <mergeCell ref="W37:W39"/>
    <mergeCell ref="V37:V39"/>
    <mergeCell ref="E37:E38"/>
    <mergeCell ref="B37:B38"/>
    <mergeCell ref="C37:C38"/>
    <mergeCell ref="D37:D38"/>
    <mergeCell ref="A37:A38"/>
    <mergeCell ref="E51:F51"/>
    <mergeCell ref="E52:F52"/>
    <mergeCell ref="H51:M51"/>
    <mergeCell ref="H52:M52"/>
    <mergeCell ref="H54:M54"/>
    <mergeCell ref="H55:M55"/>
    <mergeCell ref="A58:L58"/>
    <mergeCell ref="A59:L59"/>
    <mergeCell ref="A60:I60"/>
    <mergeCell ref="T21:T22"/>
    <mergeCell ref="E48:F48"/>
    <mergeCell ref="H48:M48"/>
    <mergeCell ref="E49:F49"/>
    <mergeCell ref="H49:M49"/>
    <mergeCell ref="S30:S31"/>
    <mergeCell ref="S24:S25"/>
    <mergeCell ref="S27:S28"/>
    <mergeCell ref="S33:S35"/>
    <mergeCell ref="S21:S22"/>
    <mergeCell ref="A32:G32"/>
    <mergeCell ref="D33:D35"/>
    <mergeCell ref="E33:E35"/>
    <mergeCell ref="A36:G36"/>
    <mergeCell ref="E27:E28"/>
    <mergeCell ref="E30:E31"/>
    <mergeCell ref="A41:A42"/>
    <mergeCell ref="B41:B42"/>
    <mergeCell ref="C41:C42"/>
    <mergeCell ref="D41:D42"/>
    <mergeCell ref="V42:V45"/>
    <mergeCell ref="W42:W45"/>
    <mergeCell ref="A44:A45"/>
    <mergeCell ref="B44:B45"/>
    <mergeCell ref="C44:C45"/>
    <mergeCell ref="D44:D45"/>
    <mergeCell ref="S44:S45"/>
    <mergeCell ref="A40:G40"/>
    <mergeCell ref="J60:K60"/>
    <mergeCell ref="E54:F54"/>
    <mergeCell ref="E55:F55"/>
    <mergeCell ref="C56:D56"/>
  </mergeCells>
  <printOptions horizontalCentered="1"/>
  <pageMargins left="0.2362204724409449" right="0.1968503937007874" top="0.44" bottom="0.31496062992125984" header="0" footer="0"/>
  <pageSetup fitToHeight="4" horizontalDpi="600" verticalDpi="600" orientation="landscape" paperSize="14" scale="53" r:id="rId2"/>
  <headerFooter alignWithMargins="0">
    <oddFooter>&amp;C&amp;9Página &amp;P de &amp;N</oddFooter>
  </headerFooter>
  <rowBreaks count="4" manualBreakCount="4">
    <brk id="17" max="19" man="1"/>
    <brk id="23" max="19" man="1"/>
    <brk id="28" max="19" man="1"/>
    <brk id="35"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fernando rodriguez pinzon</cp:lastModifiedBy>
  <cp:lastPrinted>2020-07-28T15:25:30Z</cp:lastPrinted>
  <dcterms:created xsi:type="dcterms:W3CDTF">2003-11-14T08:59:56Z</dcterms:created>
  <dcterms:modified xsi:type="dcterms:W3CDTF">2020-09-10T14:56:34Z</dcterms:modified>
  <cp:category/>
  <cp:version/>
  <cp:contentType/>
  <cp:contentStatus/>
</cp:coreProperties>
</file>