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646" firstSheet="4" activeTab="4"/>
  </bookViews>
  <sheets>
    <sheet name="Admón. Riesgos" sheetId="1" state="hidden" r:id="rId1"/>
    <sheet name="Mapa Inherente" sheetId="2" state="hidden" r:id="rId2"/>
    <sheet name="Valoracion " sheetId="3" state="hidden" r:id="rId3"/>
    <sheet name="Mapa Residual" sheetId="4" state="hidden" r:id="rId4"/>
    <sheet name="Tratamiento" sheetId="5" r:id="rId5"/>
    <sheet name="Resumen" sheetId="6" state="hidden" r:id="rId6"/>
    <sheet name="MAPA DE RIESGOS" sheetId="7" state="hidden" r:id="rId7"/>
    <sheet name="Formulacion de controles" sheetId="8" state="hidden" r:id="rId8"/>
  </sheets>
  <definedNames>
    <definedName name="_xlnm.Print_Area" localSheetId="0">'Admón. Riesgos'!$A$1:$O$46</definedName>
    <definedName name="_xlnm.Print_Area" localSheetId="7">'Formulacion de controles'!$A$1:$L$20</definedName>
    <definedName name="_xlnm.Print_Area" localSheetId="4">'Tratamiento'!$A$1:$V$82</definedName>
    <definedName name="_xlnm.Print_Area" localSheetId="2">'Valoracion '!$A$1:$R$130</definedName>
    <definedName name="BuiltIn_AutoFilter___3" localSheetId="4">#REF!</definedName>
    <definedName name="BuiltIn_AutoFilter___3">#REF!</definedName>
    <definedName name="clasificacion" localSheetId="4">'Tratamiento'!#REF!</definedName>
    <definedName name="clasificacion">'Admón. Riesgos'!$P$139:$P$145</definedName>
    <definedName name="_xlnm.Print_Titles" localSheetId="0">'Admón. Riesgos'!$1:$10</definedName>
    <definedName name="_xlnm.Print_Titles" localSheetId="7">'Formulacion de controles'!$A:$B,'Formulacion de controles'!$2:$4</definedName>
    <definedName name="_xlnm.Print_Titles" localSheetId="5">'Resumen'!$4:$6</definedName>
    <definedName name="_xlnm.Print_Titles" localSheetId="4">'Tratamiento'!$1:$11</definedName>
    <definedName name="_xlnm.Print_Titles" localSheetId="2">'Valoracion '!$B:$C,'Valoracion '!$1:$10</definedName>
    <definedName name="VALOR" localSheetId="4">'Tratamiento'!#REF!</definedName>
    <definedName name="VALOR">'Admón. Riesgos'!#REF!</definedName>
  </definedNames>
  <calcPr fullCalcOnLoad="1"/>
</workbook>
</file>

<file path=xl/sharedStrings.xml><?xml version="1.0" encoding="utf-8"?>
<sst xmlns="http://schemas.openxmlformats.org/spreadsheetml/2006/main" count="1251" uniqueCount="587">
  <si>
    <t>ELABORADO POR:</t>
  </si>
  <si>
    <t>REVISADO POR:</t>
  </si>
  <si>
    <t>APROBADO POR:</t>
  </si>
  <si>
    <t>FECHA</t>
  </si>
  <si>
    <t>ZONA DE RIESGO IMPORTANTE</t>
  </si>
  <si>
    <t>ZONA DE RIESGO INACEPTABLE</t>
  </si>
  <si>
    <t>Asumir el riesgo</t>
  </si>
  <si>
    <t>TIPO</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</si>
  <si>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</si>
  <si>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</si>
  <si>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</si>
  <si>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</si>
  <si>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</si>
  <si>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</si>
  <si>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</si>
  <si>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</si>
  <si>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</si>
  <si>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</si>
  <si>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</si>
  <si>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</si>
  <si>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</si>
  <si>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</si>
  <si>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</si>
  <si>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</si>
  <si>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</si>
  <si>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</si>
  <si>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</si>
  <si>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</si>
  <si>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</si>
  <si>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</si>
  <si>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</si>
  <si>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</si>
  <si>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</si>
  <si>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</si>
  <si>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</si>
  <si>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</si>
  <si>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</si>
  <si>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</si>
  <si>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</si>
  <si>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</si>
  <si>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</si>
  <si>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</si>
  <si>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</si>
  <si>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</si>
  <si>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</si>
  <si>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</si>
  <si>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</si>
  <si>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</si>
  <si>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</si>
  <si>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</si>
  <si>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</si>
  <si>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</si>
  <si>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</si>
  <si>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</si>
  <si>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</si>
  <si>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</si>
  <si>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</si>
  <si>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</si>
  <si>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</si>
  <si>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</si>
  <si>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</si>
  <si>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</si>
  <si>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SE IMPLEMENTA?</t>
  </si>
  <si>
    <t>ACTIVIDAD</t>
  </si>
  <si>
    <t>FORMULACION DE CONTROLES</t>
  </si>
  <si>
    <t>(2) RIESGO</t>
  </si>
  <si>
    <t>(13) OPCION DE TRATAMIENTO</t>
  </si>
  <si>
    <t>CONTROL</t>
  </si>
  <si>
    <t>VALORACION  Y PLAN DE TRATAMIENTO DEL RIESGO</t>
  </si>
  <si>
    <t>SI</t>
  </si>
  <si>
    <t>NO</t>
  </si>
  <si>
    <t>Anualmente</t>
  </si>
  <si>
    <t>Diariamente</t>
  </si>
  <si>
    <t>Semanalmente</t>
  </si>
  <si>
    <t>Quincenalmente</t>
  </si>
  <si>
    <t>Mensualmente</t>
  </si>
  <si>
    <t>VALOR</t>
  </si>
  <si>
    <t>·</t>
  </si>
  <si>
    <t>*</t>
  </si>
  <si>
    <t>Semestralmente</t>
  </si>
  <si>
    <t>Tecnología</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</si>
  <si>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</si>
  <si>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</si>
  <si>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</si>
  <si>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</si>
  <si>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</si>
  <si>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</si>
  <si>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</si>
  <si>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</si>
  <si>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</si>
  <si>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</si>
  <si>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</si>
  <si>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MAPA DE RIESGO RESIDUAL</t>
  </si>
  <si>
    <t>(5) CLASIFICACIÓN</t>
  </si>
  <si>
    <t>(6) GENERADOR</t>
  </si>
  <si>
    <t>(7) CAUSAS</t>
  </si>
  <si>
    <t>(8) EFECTOS</t>
  </si>
  <si>
    <t xml:space="preserve"> (9) VALOR</t>
  </si>
  <si>
    <t>(11) VALOR</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</si>
  <si>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</si>
  <si>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</si>
  <si>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</si>
  <si>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</si>
  <si>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</si>
  <si>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</si>
  <si>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</si>
  <si>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</si>
  <si>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</si>
  <si>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</si>
  <si>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</si>
  <si>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</si>
  <si>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Estrategico</t>
  </si>
  <si>
    <t>Continuo o permanente</t>
  </si>
  <si>
    <t>A solicitud o por evento</t>
  </si>
  <si>
    <t>CATASTROFICO</t>
  </si>
  <si>
    <t>RESUMEN MAPA DE RIESGOS DEL PROCESO</t>
  </si>
  <si>
    <t xml:space="preserve"> </t>
  </si>
  <si>
    <t>ZONA DE RIESGO BAJA</t>
  </si>
  <si>
    <t>ZONA DE RIESGO MODERADA</t>
  </si>
  <si>
    <t>ZONA DE RIESGO ALTA</t>
  </si>
  <si>
    <t>ZONA DE RIESGO EXTREMA</t>
  </si>
  <si>
    <t>MAYOR</t>
  </si>
  <si>
    <t>IMPROBABLE</t>
  </si>
  <si>
    <t>PROBABLE</t>
  </si>
  <si>
    <t>POSIBLE</t>
  </si>
  <si>
    <t>Asumir y/o Reducir  el riesgo</t>
  </si>
  <si>
    <t>Reducir y/o evitar y/o Compartir y/o Transferir el riesgo</t>
  </si>
  <si>
    <t>Evitar y/o Reducir y/o Compartir y/0 Transferir el riesgo</t>
  </si>
  <si>
    <t>CÓDIGO:</t>
  </si>
  <si>
    <t>VERSIÓN:</t>
  </si>
  <si>
    <t>CORPORACIÓN AUTONOMA REGIONAL PARA LA DEFENSA DE LA MESETA DE BUCARAMANGA-CDMB</t>
  </si>
  <si>
    <t>E-GE-FO10</t>
  </si>
  <si>
    <t>IDENTIFICACIÓN, EVALUACIÓN Y CALIFICACIÓN DE RIESGOS</t>
  </si>
  <si>
    <t>ELABORÓ:</t>
  </si>
  <si>
    <t>REVISÓ:</t>
  </si>
  <si>
    <t>APROBÓ:</t>
  </si>
  <si>
    <t>REPRESENTANTE DIRECCIÓN SIGC</t>
  </si>
  <si>
    <t>EQUIPO LIDER SIGC</t>
  </si>
  <si>
    <t>VERSIÓN</t>
  </si>
  <si>
    <t>Seguridad y Salud Ocupacional</t>
  </si>
  <si>
    <t>DIRECTOR(A) GENERAL</t>
  </si>
  <si>
    <t>Corrupción</t>
  </si>
  <si>
    <t>RARA VEZ</t>
  </si>
  <si>
    <t>CASI SEGURO</t>
  </si>
  <si>
    <t xml:space="preserve"> (10) IMPACTO</t>
  </si>
  <si>
    <t xml:space="preserve"> (12) PROBABILIDAD</t>
  </si>
  <si>
    <t>IDENTIFICACIÓN DEL RIESGO</t>
  </si>
  <si>
    <t>ANALISIS DEL RIESGO</t>
  </si>
  <si>
    <t>ZONA DEL RIESGO</t>
  </si>
  <si>
    <t>VALORACIÓN DEL RIESGO</t>
  </si>
  <si>
    <t>CONTROLES</t>
  </si>
  <si>
    <t>ZONA DE RIESGO</t>
  </si>
  <si>
    <t>ACCIONES ASOCIADAS AL CONTROL</t>
  </si>
  <si>
    <t>PERIODO DE EJECUCIÓN</t>
  </si>
  <si>
    <t>INDICADOR</t>
  </si>
  <si>
    <t>REGISTRO</t>
  </si>
  <si>
    <t xml:space="preserve">ACCIONES </t>
  </si>
  <si>
    <t>PROCESO</t>
  </si>
  <si>
    <t>OBJETIVO</t>
  </si>
  <si>
    <t>COD</t>
  </si>
  <si>
    <t>ACCIÓN DE CONTINGENCIA</t>
  </si>
  <si>
    <t>Actualizar el procedimiento</t>
  </si>
  <si>
    <t>Procedimiento actualizado</t>
  </si>
  <si>
    <t>ACCIONES DE TRATAMIENTO</t>
  </si>
  <si>
    <t>FECHA FINAL DE IMPLEMENTACIÓN</t>
  </si>
  <si>
    <t>ORDENAMIENTO Y PLANIFICACIÓN AMBIENTAL TERRITORIAL</t>
  </si>
  <si>
    <t>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t>
  </si>
  <si>
    <t>R1</t>
  </si>
  <si>
    <t>Decisiones ajustadas a intereses particulares</t>
  </si>
  <si>
    <t>PERSONAS</t>
  </si>
  <si>
    <t>Conflictos de intereses - falta de  entrenamiento - presiones indebidas</t>
  </si>
  <si>
    <t>Sanciones - Pérdida de bienes- daño ambiental - pérdida de Credibilidad - Detrimento patrimonial</t>
  </si>
  <si>
    <t>R2</t>
  </si>
  <si>
    <t>Utilización indebida de información oficial privilegiada en temas relacionados con el ordenamiento y planificación</t>
  </si>
  <si>
    <r>
      <rPr>
        <sz val="10"/>
        <rFont val="Arial"/>
        <family val="2"/>
      </rPr>
      <t xml:space="preserve">Politica de seguridad de la información  </t>
    </r>
    <r>
      <rPr>
        <sz val="10"/>
        <color indexed="8"/>
        <rFont val="Arial"/>
        <family val="2"/>
      </rPr>
      <t>establecida en el   SIGC, y el Código de Valores éticos de la CDMB</t>
    </r>
  </si>
  <si>
    <t>Procedimiento formalizado M-OP-PR02</t>
  </si>
  <si>
    <t xml:space="preserve">Normatividad vigente </t>
  </si>
  <si>
    <t>Politica de seguridad de la información  establecida en el   SIGC,</t>
  </si>
  <si>
    <t>Codigo de comportamiento ético</t>
  </si>
  <si>
    <t>Equipo proceso de Ordenamiento y Planificación Ambiental y Subdirector</t>
  </si>
  <si>
    <t>Oficiar para que se adelante la Sanción disciplinaria</t>
  </si>
  <si>
    <t>Dar cumplimiento a la normatividad vigente</t>
  </si>
  <si>
    <t>Actos administrativos
Actas de concertación y/o reuniones</t>
  </si>
  <si>
    <t>Subdirector SOPIT
Coordinador OPA</t>
  </si>
  <si>
    <t>Sistemas de información susceptibles de manipulación o adulteración</t>
  </si>
  <si>
    <t>Personas, errores en los procedimientos</t>
  </si>
  <si>
    <t>Método no definido o inadecuado, Incumplimiento de procedimientos</t>
  </si>
  <si>
    <t>Sanción
Inhabilidades
Destitución</t>
  </si>
  <si>
    <t>R3</t>
  </si>
  <si>
    <t>GESTIÓN DEL CONOCIMIENTO AMBIENTAL</t>
  </si>
  <si>
    <t>Proveer el conocimiento necesario como soporte a la gestión ambiental, a través de la generación y socialización de información, estudios, diseños e investigaciones</t>
  </si>
  <si>
    <t>Normatividad Existente</t>
  </si>
  <si>
    <t>Politica de Operación</t>
  </si>
  <si>
    <t>Sistemas de información ambiental controlados</t>
  </si>
  <si>
    <t xml:space="preserve">Aplicación de las sanciones establecidas en el código disciplinario y denuncia si es el caso ante las autoridades competentes </t>
  </si>
  <si>
    <t xml:space="preserve"> Subdirector SOPIT,
Equipo de SOPIT</t>
  </si>
  <si>
    <t>Por evento</t>
  </si>
  <si>
    <t>GESTIÓN INTEGRAL DE LA OFERTA AMBIENTAL</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</si>
  <si>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</si>
  <si>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R4</t>
  </si>
  <si>
    <t>Prevaricato en la donación de material vegetal</t>
  </si>
  <si>
    <t xml:space="preserve">Personas </t>
  </si>
  <si>
    <t xml:space="preserve">Incumplimiento de procedimientos </t>
  </si>
  <si>
    <t xml:space="preserve">perdida de bIenes, perdida de credibilidad - disminucion en la calidad del servicio </t>
  </si>
  <si>
    <t>Procedimiento Documentado, visto bueno de la salida de material vegetal  por parte del resposable, o coordinador o subdirector.</t>
  </si>
  <si>
    <t>Subdirector y Coordinadores Gestión Integral de la Oferta Ambiental</t>
  </si>
  <si>
    <t>Seguimiento a la entrega de material vegetal.</t>
  </si>
  <si>
    <t>GESTIÓN DEL RIESGO AMBIENTAL TERRITORIAL</t>
  </si>
  <si>
    <t xml:space="preserve">Desarrollar acciones encaminadas al conocimiento, la prevención, mitigación y la reducción del riesgo de desastres, la mitigación de gases efecto invernadero y adaptación al cambio climático en el área de
jurisdicción de la CDMB.
</t>
  </si>
  <si>
    <t>Tráfico de influencias al momento de elaboración, programación y ejecución de estudios, diseños y obras y proyectos adelantados por la CDMB</t>
  </si>
  <si>
    <t>Personas</t>
  </si>
  <si>
    <t>Incumplimiento de procedimientos
Falta de entrenamiento</t>
  </si>
  <si>
    <t>Sanciones, pérdida de credibilidad, disminución de la calidad del servicio</t>
  </si>
  <si>
    <t>Fuga de información que tengan carácter de reserva (conceptos técnicos de procesos sancionarios al interior de la entidad, diseños que no hayan sido revisados y entregados a satisfacción)</t>
  </si>
  <si>
    <t>R5</t>
  </si>
  <si>
    <t>R6</t>
  </si>
  <si>
    <t>Procedimiento M-RA-PRO01,</t>
  </si>
  <si>
    <t>Lista de prioridades de las necesidades de obras en el área de jurisdicción</t>
  </si>
  <si>
    <t>NA</t>
  </si>
  <si>
    <t>Subdirector SURYT
Responsables del proceso</t>
  </si>
  <si>
    <t>Actas de comité realizadas</t>
  </si>
  <si>
    <t>Realizar Investigación Disciplinaria</t>
  </si>
  <si>
    <t>Subdirector SURIT
Gestión del Talento Humano</t>
  </si>
  <si>
    <t>Tener bajo custodia o en confidencialidad la información de los conceptos técnicos emitidos desde la subdirección que sirvan de soporte para encaminar acciones judiciales</t>
  </si>
  <si>
    <t>Subdirector de Gestión del riesgo y Seguridad Territorial
Coordinador de obras y sistemas de estabilización</t>
  </si>
  <si>
    <t>ADQUISICIÓN DE BIENES Y SERVICIOS</t>
  </si>
  <si>
    <t>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t>
  </si>
  <si>
    <t>Intereses indebidos en la celebración de contratos</t>
  </si>
  <si>
    <t>Externos 
Persona
Errores en los Procedimientos</t>
  </si>
  <si>
    <t>Falta de ética, Incumplimiento de procedimientos, Metodo inadecuado.</t>
  </si>
  <si>
    <t>Sanciones.Detrimento del patrimonio. Pérdida de credibilidad</t>
  </si>
  <si>
    <t>Urgencia manifiesta inexistente</t>
  </si>
  <si>
    <t>Planeación inadecuada. Incumplimiento de procedimientos</t>
  </si>
  <si>
    <t>Sanciones. Detrimento del patrimonio. Pérdida de credibilidad</t>
  </si>
  <si>
    <t>Utilización indebida de
información oficial privilegiada</t>
  </si>
  <si>
    <t>Intención de favorecer aun tercero o en busca del bien personal</t>
  </si>
  <si>
    <t>R7</t>
  </si>
  <si>
    <t>R8</t>
  </si>
  <si>
    <t>R9</t>
  </si>
  <si>
    <t>Manual de Contratación</t>
  </si>
  <si>
    <t>Plan Anual de Adquisiciones</t>
  </si>
  <si>
    <t>Registro en el sistema secop de la contratación estatal</t>
  </si>
  <si>
    <t>Procedimiento
Documentado</t>
  </si>
  <si>
    <t>Revisión por parte del Jefe  de la Oficina  de Contratación</t>
  </si>
  <si>
    <t xml:space="preserve">Jefe Oficina de
contratación
</t>
  </si>
  <si>
    <t xml:space="preserve">Jefe   Oficina de contratación </t>
  </si>
  <si>
    <t>Registros de participación ciudadana</t>
  </si>
  <si>
    <t>Registros SECOP</t>
  </si>
  <si>
    <t>Incluir y hacer cumplir la Cláusula de Confidencialidad en las Minutas Contractuales.</t>
  </si>
  <si>
    <t>Jefe Oficina de contratación</t>
  </si>
  <si>
    <t>Número de minutas con cláusula de confidencialidad / N total de minutas emitidas</t>
  </si>
  <si>
    <t>GESTIÓN DE LOS RECURSOS FISICOS</t>
  </si>
  <si>
    <t>Administrar los bienes y servicios de la Entidad para su normal funcionamiento, mediante la aplicación de herramientas e instrumentos de gestión eficientes que aseguren la puesta en práctica de una política ambiental racional y
sostenible.</t>
  </si>
  <si>
    <t>Uso incorrecto de los bienes de propiedad de la entidad.</t>
  </si>
  <si>
    <t xml:space="preserve">Incumplimiento de procedimientos
  </t>
  </si>
  <si>
    <t>Sanciones
Perdida de Bienes
Detrimento Patrimonial
Disminución de la Calidad del Servicio</t>
  </si>
  <si>
    <t>R10</t>
  </si>
  <si>
    <t>Realizar Inventarios Físicos</t>
  </si>
  <si>
    <t>Realizar Inventarios Personales</t>
  </si>
  <si>
    <t>Entradas y Salidas de Almacén</t>
  </si>
  <si>
    <t>Reporte a los Subdirectores y/o Jefes de Oficina respecto a la utilización del servicio de trasporte</t>
  </si>
  <si>
    <t>Solicitud por Evento</t>
  </si>
  <si>
    <t>Realizar inventarios personales cuando se requieran</t>
  </si>
  <si>
    <t>Inventarios Personales Realizados</t>
  </si>
  <si>
    <t>GESTIÓN DE LOS RECURSOS FINANCIEROS</t>
  </si>
  <si>
    <t xml:space="preserve">Administrar los Recursos Financieros para el adecuado funcionamiento de la Entidad, mediante la planificación, control y seguimiento a los ingresos y gastos para la toma de decisiones.
</t>
  </si>
  <si>
    <t>Inversiones de dineros en entidades de dudosa solidez financiera, a cambio de beneficios indebidos para servidores públicos</t>
  </si>
  <si>
    <t>Personas 
Errores en los Procedimientos</t>
  </si>
  <si>
    <t>Incumplimiento de procedimientos</t>
  </si>
  <si>
    <t>Sanciones, pérdida de bienes, detrimento del patrimonio, pérdida de credibilidad</t>
  </si>
  <si>
    <t>Posible pérdida de dinero en la entidad</t>
  </si>
  <si>
    <t>Falta de ética y valores, Incumplimiento de los procedimientos, método no definido o inadecuado</t>
  </si>
  <si>
    <t>Sanciones, Detrimento del patrimonio.</t>
  </si>
  <si>
    <t>Cobro por eliminar cuentas por cobrar de cartera persuasiva (concusión)</t>
  </si>
  <si>
    <t>Personas.</t>
  </si>
  <si>
    <t>incumplimiento de procedimientos</t>
  </si>
  <si>
    <t>R11</t>
  </si>
  <si>
    <t>R12</t>
  </si>
  <si>
    <t>R13</t>
  </si>
  <si>
    <t>Clasificación triple AAA para cotización de Inversión</t>
  </si>
  <si>
    <t>Token de Seguridad en las transferencias</t>
  </si>
  <si>
    <t>Conciliaciones Bancarias</t>
  </si>
  <si>
    <t>Conciliación de Ingresos entre Tesorería y Presupuesto</t>
  </si>
  <si>
    <t>Conciliación del Efectivo Contabilidad y Tesorería</t>
  </si>
  <si>
    <t>Conciliaciones con Contabilidad.</t>
  </si>
  <si>
    <t>Por Evento</t>
  </si>
  <si>
    <t>Profesional de Tesorería</t>
  </si>
  <si>
    <t xml:space="preserve">Acta de Comité inversión </t>
  </si>
  <si>
    <t>Informar a control interno y a entes de control y abrir disciplinario.</t>
  </si>
  <si>
    <t xml:space="preserve">Subdirector SAF
Profesional de Tesorería
</t>
  </si>
  <si>
    <t>Inversiones realizadas</t>
  </si>
  <si>
    <t>Profesional de Recursos Físicos
Profesional de Tesorería</t>
  </si>
  <si>
    <t>Póliza Global de Manejo Vigente</t>
  </si>
  <si>
    <t xml:space="preserve">Reportar al seguro para recuperar los recursos, informar a entes de control  e iniciar investigación administrativa. </t>
  </si>
  <si>
    <t>Bimensual</t>
  </si>
  <si>
    <t>Conciliaciones cada dos meses entre Contabilidad y Cartera.</t>
  </si>
  <si>
    <t>Técnico Administrativo de cartera</t>
  </si>
  <si>
    <t>Número de comités de saneamiento contable realizados</t>
  </si>
  <si>
    <t>Abrir proceso disciplinario.</t>
  </si>
  <si>
    <t>Profesional de Tesorería.
Cartera Persuasiva
Contabilidad</t>
  </si>
  <si>
    <t>Realizar comité de Saneamiento Contable cada dos meses.</t>
  </si>
  <si>
    <t>Realizar consultas y listados que permitan revisar las eliminaciones realizadas cada dos meses.</t>
  </si>
  <si>
    <t>EVALUACIÓN Y SEGUIMIENTO DEL SIGC</t>
  </si>
  <si>
    <t>Dependencia laboral o
contractual</t>
  </si>
  <si>
    <t>Consolidación de practicas autocráticas en la selección de áreas y procesos a controlar. Impunidad y favorecimiento. Pérdida de recursos y de confiabilidad.</t>
  </si>
  <si>
    <t>R14</t>
  </si>
  <si>
    <t>Procedimientos de Auditorías Internas Documentados</t>
  </si>
  <si>
    <t>Código Único Disciplinario</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</si>
  <si>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</si>
  <si>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Elaboración y aprobación del Cronograma de Auditorías, Programas de Auditoría y Planes de Auditoría.</t>
  </si>
  <si>
    <t>Comité Institucional de Coordinación de Control Interno
Jefe Control Interno
Equipo Auditor</t>
  </si>
  <si>
    <t>Registros de Aprobación</t>
  </si>
  <si>
    <t>Reportar a las instancias de control
disciplinario que corresponda.</t>
  </si>
  <si>
    <t>Jefe Oficina de Control Interno</t>
  </si>
  <si>
    <t>Jefe Oficina de Control Interno
Equipo Auditor</t>
  </si>
  <si>
    <t>Auditorías realizadas / Auditorías Programadas</t>
  </si>
  <si>
    <t>GESTIÓN ESTRATEGICA</t>
  </si>
  <si>
    <t>EVALUACION Y CONTROL A LA DEMANDA AMBIENTAL</t>
  </si>
  <si>
    <t>GESTION JURIDICA</t>
  </si>
  <si>
    <t>GESTIÓN DEL TALENTO HUMANO</t>
  </si>
  <si>
    <t>CULTURA AMBIENTAL</t>
  </si>
  <si>
    <t>GESTIÓN DE TECNOLOGIAS DE LA INFORMACIÓN</t>
  </si>
  <si>
    <t>Extralimitación de Funciones</t>
  </si>
  <si>
    <t>Personas
Errores en los procedimientos</t>
  </si>
  <si>
    <t>Desconocimiento del alcance de sus funciones</t>
  </si>
  <si>
    <t>Sanciones 
Detrimento patrimonial
Disminución de la calidad del servicio
Disminución del Clima Laboral</t>
  </si>
  <si>
    <t>R15</t>
  </si>
  <si>
    <t>Establecer y liderar la Planeación Corporativa necesaria para asegurar el cumplimiento de los propósitos institucionales a través de la formulación, seguimiento y control a la gestión institucional.</t>
  </si>
  <si>
    <t>Manual de Funciones</t>
  </si>
  <si>
    <t>Resolución grupos de trabajo</t>
  </si>
  <si>
    <t>Proceso de Inducción y Reinducción</t>
  </si>
  <si>
    <t>Apertura de Procesos Disciplinarios</t>
  </si>
  <si>
    <t>Secretaria General</t>
  </si>
  <si>
    <t>Realizar seguimiento a los procesos contractuales a través de la supervisión de Contratos.</t>
  </si>
  <si>
    <t>Cuando se requiera realizar Actos administrativos de delegación de funciones.</t>
  </si>
  <si>
    <t>Director General</t>
  </si>
  <si>
    <t>No. de Actos Administrativos</t>
  </si>
  <si>
    <t>Modificación de datos del Sistema de Información Corporativo sin las autorizaciones correspondientes (Riesgo de Corrupción</t>
  </si>
  <si>
    <t>• Personas
• Fallas en la tecnología</t>
  </si>
  <si>
    <t>• Incumplimiento de procedimientos
• Método no definido o inadecuado
• Falta de entrenamiento
• Recursos insuficientes</t>
  </si>
  <si>
    <t>• Alteración indebida de la información
• Sanciones</t>
  </si>
  <si>
    <t>R16</t>
  </si>
  <si>
    <t xml:space="preserve">Determinar y gestionar los recursos tecnológicos necesarios para garantizar la disponibilidad y oportunidad de la información, a través de herramientas y procedimientos especializados.
</t>
  </si>
  <si>
    <t>Roles o permisos asignados por clase de usuario por aplicativo</t>
  </si>
  <si>
    <t>Bloqueo de acceso al SIC tras tres intentos fallidos en la contraseña de usuario</t>
  </si>
  <si>
    <t>Registro de ingreso al sistema de cada usuario al SIC</t>
  </si>
  <si>
    <t>CONSECUENCIAS</t>
  </si>
  <si>
    <t>Administrador Base de Datos</t>
  </si>
  <si>
    <t>Restringir roles de acceso a la BD de producción de usuarios en general en la entidad</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</si>
  <si>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</si>
  <si>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Concusión: Solicitar beneficios económicos por la realización de algún trámite.</t>
  </si>
  <si>
    <t>Externos
Personas</t>
  </si>
  <si>
    <t>Fata de principios y valores eticos de los servidores públicos
Debilidad en la supervision de los servidores publicos</t>
  </si>
  <si>
    <t>Sanciones
Pedrdida de credibilidad
disminución en la calidad del servicio</t>
  </si>
  <si>
    <t>Tráfico de influencias.</t>
  </si>
  <si>
    <t>Incumplimiento de procedimientos
Reglamentación insuficiente</t>
  </si>
  <si>
    <t>utilización indebida de información oficial privilegiada</t>
  </si>
  <si>
    <t>No existen el control del archivo de gestión documental de SEYCA</t>
  </si>
  <si>
    <t>R17</t>
  </si>
  <si>
    <t>R18</t>
  </si>
  <si>
    <t>R19</t>
  </si>
  <si>
    <t>Procedimientos para tramites y servicios</t>
  </si>
  <si>
    <t>supervisiones</t>
  </si>
  <si>
    <t>Supervisiones</t>
  </si>
  <si>
    <t>Número de Encuestas Diligenciadas</t>
  </si>
  <si>
    <t>Formular registro de
mejoramiento continuo para el análisis de causa y plan de mejoramiento</t>
  </si>
  <si>
    <t>Coordinadores y
Subdirectora
SEYCA</t>
  </si>
  <si>
    <t>Servidor público asignado de SEYCA</t>
  </si>
  <si>
    <t>Servidores públicos con tareas y funciones del manejo de archivos de SEYCA</t>
  </si>
  <si>
    <t>Sistema SINCA etapas reales</t>
  </si>
  <si>
    <t>GESTIÓN DOCUMENTAL</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</si>
  <si>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</si>
  <si>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en los archivos de gestión existentes en la Entidad</t>
  </si>
  <si>
    <t>Personas (usuarios internos y externos), Fallas en la tecnología, Desastres naturales.</t>
  </si>
  <si>
    <t>Instalaciones fisicas inadecuadas y/o insufcientes para el Archivo de Gestión.
Presencia de agentes externos (incendios, humedad, inundaciones, plagas).
Desconocimiento del Manual de Gestión Documental.
Planeación inadecuada 
Recursos inadecuados o insufcieintes.</t>
  </si>
  <si>
    <t>R20</t>
  </si>
  <si>
    <t>Listado maestro de documentos aprobado en el SIGC.</t>
  </si>
  <si>
    <t>Planificar y ejecutar dos (2) jornadas de entrenamiento y reentrenamiento al personal contratado para realizar las actividades del proceso de Gestión Documental.</t>
  </si>
  <si>
    <t>Listado de asistencia</t>
  </si>
  <si>
    <t>Cronograma de inspección y de visita a los Archivos de Gestión de todos los procesos</t>
  </si>
  <si>
    <t>Solicitar asesoría personalizada para los funcionarios que los requieran.</t>
  </si>
  <si>
    <t>Acta de comité y listado de asistencia</t>
  </si>
  <si>
    <t>Creación de usuarios</t>
  </si>
  <si>
    <t>Promover actuaciones administrativas ajustadas a la normatividad para prevenir el daño antijurídico, mediante una gestión jurídica integral</t>
  </si>
  <si>
    <t xml:space="preserve">Prevaricato </t>
  </si>
  <si>
    <t>Planeación Inadecuada 
(Falta de impulso procesal)</t>
  </si>
  <si>
    <t>Sanciones disciplinarias y penales.
Pérdida de Bienes
Detrimento Patrimonial
Disminución de la Calidad del Servicio</t>
  </si>
  <si>
    <t>Tráfico de Influencias.</t>
  </si>
  <si>
    <t xml:space="preserve"> Incumplimiento de Procedimientos           Falta de Ética profesional</t>
  </si>
  <si>
    <t>Sanciones disciplinarias y penales
Pérdida de Bienes
Detrimento Patrimonial
Disminución de la Calidad del Servicio.                 Mala imagen institucional</t>
  </si>
  <si>
    <t>R21</t>
  </si>
  <si>
    <t>R22</t>
  </si>
  <si>
    <t>Aplicativo procesos judiciales</t>
  </si>
  <si>
    <t>Aplicativo Jurisdicción Coactiva</t>
  </si>
  <si>
    <t>Aplicativo Procesos Disciplinarios</t>
  </si>
  <si>
    <t>Procedimientos Documentados</t>
  </si>
  <si>
    <t>Realizar una jornada de inducción al personal contratado para realizar las actividades del proceso.</t>
  </si>
  <si>
    <t>Gestión del Talento Humano.</t>
  </si>
  <si>
    <t>Actas de Inducciones y capacitaciones realizadas en la CDMB.</t>
  </si>
  <si>
    <t xml:space="preserve">Informar a la Oficina de Control Interno Disciplinario para lo de su competencia </t>
  </si>
  <si>
    <t>Personal de Grupo Jurídico Administrativo</t>
  </si>
  <si>
    <t>Secretaría General.</t>
  </si>
  <si>
    <t>Actas de Comité realizadas</t>
  </si>
  <si>
    <t>Hacer seguimiento al cumplimiento de las obligaciones contractuales.</t>
  </si>
  <si>
    <t>Supervisores de Contratos.</t>
  </si>
  <si>
    <t xml:space="preserve">Expediente Contractual </t>
  </si>
  <si>
    <t>Alimentar el Sistema corporativo con toda la información de los proceso jurídicos que adelante la Entidad.</t>
  </si>
  <si>
    <t>SIC Corporativo actualizado</t>
  </si>
  <si>
    <t>Actualizar la política de daño antijurídico.</t>
  </si>
  <si>
    <t>SIGC actualizado</t>
  </si>
  <si>
    <t>Acta de Comité Primario</t>
  </si>
  <si>
    <t>Información susceptible de manipulación o adulteración al momento de la vinculación del personal</t>
  </si>
  <si>
    <t>Personas
Errores en los procedimientos</t>
  </si>
  <si>
    <t>Incumplimiento de Procedimiento.            Falta de ética profesional</t>
  </si>
  <si>
    <t>Sanciones, pérdida de credibilidad, Mala imagen institucional.</t>
  </si>
  <si>
    <t>R23</t>
  </si>
  <si>
    <t xml:space="preserve">Administrar el recurso humano de la entidad, con el propósito de cumplir con su misión institucional, mediante el mejoramiento continuo de las condiciones laborales
</t>
  </si>
  <si>
    <t>Manual de Funciones.    Verificación de los titulos en las Universiddades. Verficación de la certificación laboral.</t>
  </si>
  <si>
    <t>Secretaria general y
Coordinador de
Talento Humano</t>
  </si>
  <si>
    <t>R24</t>
  </si>
  <si>
    <t>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t>
  </si>
  <si>
    <t xml:space="preserve">Usufructo para beneficio personal  con la utilización de bienes del estado y la no realización de eventos institucionales  </t>
  </si>
  <si>
    <t xml:space="preserve">Falta de compromiso y de ética profesional en los servidores públicos. 
Influencias políticas y personales                                                                                                                                                                                                                                                                                                                                                       </t>
  </si>
  <si>
    <t>Detrimento Patrimonial, sanciones</t>
  </si>
  <si>
    <t>Formato salida de equipos</t>
  </si>
  <si>
    <t>Registro de Asistencia a Eventos</t>
  </si>
  <si>
    <t>RELACIONES CON PARTES INTERESADAS</t>
  </si>
  <si>
    <t>Firmar planillas de control del uso del los vehículos institucionales de acuerdo a los registros llevados por la Coordinación de recursos físicos</t>
  </si>
  <si>
    <t>Jefe Gestión Social Ambiental
Equipo Gestión Social Ambiental</t>
  </si>
  <si>
    <t>Registros Uso Transporte Institucional
Registros Salida y Entrada de Equipos</t>
  </si>
  <si>
    <t>APERTURA PROCESO DISCIPLINARIO</t>
  </si>
  <si>
    <t xml:space="preserve">JEFE OFICINA GESTION SOCIAL Y AMBIENTAL </t>
  </si>
  <si>
    <t>Diligenciar los formatos respectivos para la salida y entrada de los equipos de la CDMB</t>
  </si>
  <si>
    <t>Atender, Orientar y Gestionar las necesidades y expectativas de las Partes Interesadas; a través de la interacción con los demás procesos de la Entidad, determinando a su vez, su nivel de
satisfacción.</t>
  </si>
  <si>
    <t>Cohecho
Concusión
Prevaricato</t>
  </si>
  <si>
    <t>Falta de ética. 
Falta de entrenamiento del personal que atiende a las Partes Interesadas.</t>
  </si>
  <si>
    <t>Sanciones, pérdida de bienes, detrimento patrimonial, disminución en la calidad del servicio</t>
  </si>
  <si>
    <t>Tráfico de influencias</t>
  </si>
  <si>
    <t>Personas, Desconocimiento de los procedimientos</t>
  </si>
  <si>
    <t xml:space="preserve">Falta de ética profesional en los servidores públicos.                                                                                                                                                                                                                                                                                                                                                       </t>
  </si>
  <si>
    <t>Sanciones, pérdida de credibilidad , disminución en la calidad del servicio</t>
  </si>
  <si>
    <t>R25</t>
  </si>
  <si>
    <t>R26</t>
  </si>
  <si>
    <t>RESPONSABLES DE LOS PROCESOS DEL SIGC DE LA CDMB</t>
  </si>
  <si>
    <t>COMITÉ MODELO INTEGRADO DE PLANEACIÓN Y GESTIÓN DE LA CDMB</t>
  </si>
  <si>
    <t>Sistema Integrado de Correspondencia SIC</t>
  </si>
  <si>
    <t>Informes Encuestas de Satisfacción</t>
  </si>
  <si>
    <t>Registro de Solicitudes en el SIC</t>
  </si>
  <si>
    <t>Encuestas de Satisfacción a Partes Interesadas</t>
  </si>
  <si>
    <t>Jefe Gestión Social Ambiental
Equipo Atención al Ciudadano</t>
  </si>
  <si>
    <t>Registros en el SIC</t>
  </si>
  <si>
    <t>Apertura proceso Disciplinario</t>
  </si>
  <si>
    <t>Jefe Gestión Social Ambiental</t>
  </si>
  <si>
    <t>Reporte de indicadores según el periodo establecido</t>
  </si>
  <si>
    <t>Informes Mensuales</t>
  </si>
  <si>
    <t>Cumplir con los procedimientos establecidos en proceso</t>
  </si>
  <si>
    <t>Solicitar a gestión del talento humano capacitación  para el fortalecimiento en valores institucionales para el servidor publico</t>
  </si>
  <si>
    <t xml:space="preserve">
Evaluación de desempeño calificada
</t>
  </si>
  <si>
    <t>Oficiar para que se adelante la investigación disciplinaria correspondiente</t>
  </si>
  <si>
    <t>Acuerdo de gestión formalizado</t>
  </si>
  <si>
    <t>Inicio de investigación disciplinaria y reporte a la Procuraduría General de la Nación</t>
  </si>
  <si>
    <t xml:space="preserve">Iniciar proceso disciplinario y sancionatorio </t>
  </si>
  <si>
    <t>Promover la participación ciudadana en los procesos contractuales que lo requieran ( aviso de convocatoria, veedurías ciudadanas, audiencias)</t>
  </si>
  <si>
    <t>Realizar Inventarios Físicos de bienes de propiedad de la CDMB.</t>
  </si>
  <si>
    <t>Profesional de Almacén</t>
  </si>
  <si>
    <t>Inventario Físicos Realizados</t>
  </si>
  <si>
    <t>Realizar Reunión de apertura.
Realizar Reunión de Balance.
Realizar Reunión de Cierre.</t>
  </si>
  <si>
    <t>información para inicio de solicitud de investigación a control interno
Denuncia ante fiscalía</t>
  </si>
  <si>
    <t>Verificación y depuración de roles a las cuentas de acceso al SIC de los servidores  públicos y contratistas adscritos a SEYCA
Control de Acceso a los equipos de computo y al SIC con apoyo de Tecnología de la información</t>
  </si>
  <si>
    <t>Notificar inmediatamente a la Oficina de Control Interno Disciplinario para inicio de proceso.</t>
  </si>
  <si>
    <t>Evaluar periódicamente mediante las encuestas la atención al usuario.</t>
  </si>
  <si>
    <t>enero a diciembre de 2020</t>
  </si>
  <si>
    <t>01/01/2020 al 31/12/2020</t>
  </si>
  <si>
    <t xml:space="preserve">Realizar periódicamente comité técnico de obra donde se realizará el seguimiento de las obras en curso
Realizar comités primario del proceso socializando las necesidades de las obras en el área de jurisdicción
</t>
  </si>
  <si>
    <t>Realizar comunicaciones con destino externo siempre firmado y validado por el responsable del proceso.
Realizar la clasificación de la información a cargo del proceso en reservada o pública</t>
  </si>
  <si>
    <t>conceptos técnicos firmados y validados</t>
  </si>
  <si>
    <t>01/01/2020 al 
31/12/2020</t>
  </si>
  <si>
    <t>Capacitar a los funcionarios de la entidad en el manejo de la plataforma del SECOP II</t>
  </si>
  <si>
    <t>Implementar para todas las modalidades de contratación el uso del SECOP II</t>
  </si>
  <si>
    <t>Coordinador Grupo de Recursos Físicos
Auxiliar Administrativo</t>
  </si>
  <si>
    <t>Renovar oportunamente la póliza Global de manejo para los servidores públicos que manipulen dinero.</t>
  </si>
  <si>
    <t>31 Marzo de 2020</t>
  </si>
  <si>
    <t>01/02/2020-31/01/2021</t>
  </si>
  <si>
    <t>Concertación de compromisos laborales y acuerdos de gestión vigencia 01/02/2020- 31/01/2021.</t>
  </si>
  <si>
    <t xml:space="preserve">
Evaluador y evaluados</t>
  </si>
  <si>
    <t xml:space="preserve">
No. De compromisos laborales concertados/ no. De empleados * 100</t>
  </si>
  <si>
    <t xml:space="preserve">Supervisores e interventores de </t>
  </si>
  <si>
    <t xml:space="preserve">No. De informes de seguimiento de los procesos contractuales </t>
  </si>
  <si>
    <t>Profesional especializado ADEI</t>
  </si>
  <si>
    <t>01/04/2020 -31/12/2020</t>
  </si>
  <si>
    <t>Actas de aprobación de visitas</t>
  </si>
  <si>
    <t>01/03/2020 al 31/12/2020</t>
  </si>
  <si>
    <t>01/04/2020 al 31/12/2020</t>
  </si>
  <si>
    <t xml:space="preserve">
Coordinador Gestión Documental</t>
  </si>
  <si>
    <t>Coordinador Gestión documental
Lideres de cada uno de los procesos</t>
  </si>
  <si>
    <t xml:space="preserve">Realizar capacitaciones programadas y Atender las visitas programadas por el personal de gestión documental.
</t>
  </si>
  <si>
    <t>30/04/2020
30/09/2020</t>
  </si>
  <si>
    <t>Secretaría General 
Coordinador de Gestión Documental</t>
  </si>
  <si>
    <t>Realizar periódicamente comités de Defensa Judicial. (primarios)</t>
  </si>
  <si>
    <t>31/11/2020</t>
  </si>
  <si>
    <t>Socializar la política  de daño antijurídico al personal de grupo de defensa jurídica en comité primario y a todos los funcionarios de la entidad.</t>
  </si>
  <si>
    <t>01/01/2020
al
31/12/2020</t>
  </si>
  <si>
    <t xml:space="preserve">Coordinador Gestión Talento Humano
Secretaría General </t>
  </si>
  <si>
    <t>Incluir en las obligaciones contractuales del personal con funciones asistenciales el control del material educativo ambiental y de los activos  de la CDMB.</t>
  </si>
  <si>
    <t>15/04/2020 al 31/01/2020</t>
  </si>
  <si>
    <t>Organizar un banco de datos para almacenar los instrumentos de planificación para consulta
Realizar los comités primarios del proceso</t>
  </si>
  <si>
    <t>Controlar las autorizaciones otorgadas en los aplicativos tecnologicos, de conformidad con el perfil y funciones del cargo</t>
  </si>
  <si>
    <t>Realizar inducción al personal involucrado el procedimiento establecido para la venta y donación de material vegetal y la manera de publicar el reporte de existencia de dicho material.
Realizar seguimiento a las entregas de material vegetal realizadas.</t>
  </si>
  <si>
    <t>Sanciones, pérdida de bienes, disminución de la calidad del servicio y manipulación de la información  por personal no vinculado a la Entidad.</t>
  </si>
  <si>
    <t>Subdirector de Gestión del riesgo y Seguridad Territorial
Coordinador de obras y sistemas de estabilización</t>
  </si>
  <si>
    <t>Estudiar y analizar la necesidad real e inminente de la declaratoria de urgencia manifiesta y su contratación prioritaria.</t>
  </si>
  <si>
    <t>Director General
Jefe Oficina de contratación</t>
  </si>
  <si>
    <t>Acto Administrativo</t>
  </si>
  <si>
    <t>Presentar en Comité primario del proceso la clasificación triple AAA para su validación y aprobación</t>
  </si>
  <si>
    <t>Finalizar la implementación del modelo de usuarios para acceder a los servicios de TI
Revisar para los diferentes aplicativos las tablas susceptibles de activar log de auditoría
Activar permisos de cambios sobre accesos al SIC solamente al momento de asignar una solicitud a los especialistas de mantenimiento de los aplicativos</t>
  </si>
  <si>
    <t>Total de tablas con auditorias activadas en la BD de producción
Usarios configurados/ total de usuarios</t>
  </si>
  <si>
    <t>Prohibición de salida de expedientes de la Entidad.
Registro de prestamo de expedientes</t>
  </si>
  <si>
    <t>Remitir a la oficina de atención al ciudadano de forma trimestral las encuestas diligenciadas para su tabulación y analisis.
Control de acceso a funcionarios y contratistas en horas no laborales
Informar al usuario los medios para  presentar denunciar por estos delitos</t>
  </si>
  <si>
    <t>Control a la programación de visitas definidas por las coordinaciones</t>
  </si>
  <si>
    <t>Subdirector y/o Coordinadores de SEYCA</t>
  </si>
  <si>
    <t>Control a la programación de visitas definidas por las coordinaciones
Aplicar encuesta periódicamente para evaluar el comportamiento del servidor público en la prestación de sus servicios</t>
  </si>
  <si>
    <t>Detrimento del patrimonio
Pérdida de credibilidad e imagén institucional
Retrasados e incumplimientos legales
Sanciones 
No contar con la información oportuna y confiable.
Enfermedades Laborales (estrés)</t>
  </si>
  <si>
    <t>PINAR, PGD, Instrumentos archivísticos
Aplicativo SIC,  GDI, PS Documents
Capacitaciones y Cronograma de visitas</t>
  </si>
  <si>
    <t>Secretaria General
.
Coordinación jurídica</t>
  </si>
  <si>
    <t>Secretaría General
.
Coordinadora jurídica</t>
  </si>
  <si>
    <t>Programación de Eventos
Registro Fotográfico</t>
  </si>
  <si>
    <t>Verificar los documentos soportes de la hoja de vida de los posibles candidatos a ingresar a la planta de personal de la Entidad versus los requisitos del manual de funciones de la CDMB.
Prueba aleatoria de verificación de los títulos presentados por los nuevos funcionarios</t>
  </si>
  <si>
    <t>Hojas de vida verificadas/Total de hojas de vida de fucionarios  posesionados</t>
  </si>
  <si>
    <t>Registrar toda la información recibida a través de los canale de comunciación y plataformas destinadas para tal fin por la entidad (SIC) a fin de evitar la pérdida de la misma, así como dar trámite debido a las solicitudes hechas por las distintas partes interesadas.</t>
  </si>
  <si>
    <t>29 DE ENERO DE 2020</t>
  </si>
  <si>
    <t>30 DE ENERO DE 2020</t>
  </si>
  <si>
    <t>SEGUIMIENTO OCI</t>
  </si>
  <si>
    <t>Subdirector y Coordinadores Gestión Integral de la Oferta Ambiental-SUGOA</t>
  </si>
  <si>
    <t>Coordinación de Gestión del conocimiento ambiental
Subdirector SOPIT</t>
  </si>
  <si>
    <t>FERNANDO ARDILA BERNAL - CONTRATISTA OCI</t>
  </si>
  <si>
    <t>ORDENAMIENTO PLANIFICAION AMBIENTAL TERRITORIAL</t>
  </si>
  <si>
    <t>Participar en el comité institucional de gestión y desempeño</t>
  </si>
  <si>
    <t>SEGUIMIENTO OCI-31/12/2020</t>
  </si>
  <si>
    <t>SEGUIMIENTO OCI A 31 DE DICIEMBRE DE 2020</t>
  </si>
  <si>
    <t>Debido a la contingencia covid 19 solo desde el mes de noviembre se cuenta con un vehiculo asignado a la oficina GESA, por lo que se implementaron planillas para programacion semanal de vehiculos(codigo A-GR-FO04)Se anexan 3 planillas.</t>
  </si>
  <si>
    <t>Se anexa planilla con reportes a traves de formato A-PI-F-FO16 de entrada y salida de equipos de la oficina de cultura ambiental, durante el periodo comprendido entre el 31 de agosto al 31 de diciembre de 2020.</t>
  </si>
  <si>
    <t xml:space="preserve">Mediante acta de reunion se asigna al contratista cps 12715-02 Brayan Prada para la funcion correspondiente a esta </t>
  </si>
  <si>
    <t>Se anexa archivo pdf con Indicadores generales por tipo prioridad, sistema de correspondencia SIC de  septiembre 01   a 31 de diciembre 2020</t>
  </si>
  <si>
    <t>Se evidencia informes de encuestas de satisfaccion correspondiente a los meses de septiembre, octubre y noviembre mediante el link:  http://www.cdmb.gov.co/web/ciudadano/informes-de-encuestas, es de resaltar que lo correspondiente al mes de diciembre sera reportado en los primero 5 dias habiles del año 2021.</t>
  </si>
  <si>
    <t>Se anexa archivo pdf con Indicadores generales por tipo prioridad, sistema de correspondencia SIC de  septiembre 01   a 31 de diciembre 2020.</t>
  </si>
  <si>
    <t xml:space="preserve">Se relaciona el link http://sauce.cdmb.gov.co/nuevaintra/SIGC/index.php indicador de encuestas de satisfaccion a partes interesadas de septiembre 1 al 30 de noviembre de 2020 </t>
  </si>
  <si>
    <t>A Diciembre 30 el archivo con  el  inventario físico de bienes de la entidad (bienes de propiedad, planta y equipo) se encuentra actualizado.</t>
  </si>
  <si>
    <t xml:space="preserve">El Auxiliar Administrativo encargado del almacén llevó a cabo la actualización de la relación de las personas de la entidad que al 22 de Diciembre tuvieron inventarios individuales. En la carpeta de cada funcionario reposan los activos asignados para el buen desempeño de sus actividades.    </t>
  </si>
  <si>
    <t>El pasado 28 de Diciembre se llevó a cabo el Comité de Saneamiento Contable, donde se le hizo seguimiento a este riesgo.</t>
  </si>
  <si>
    <t>Actualmente se está en proceso  de cotizar con las entidades  financieras de la ciudad,  riesgos y tasas, para  la colocación de los recursos  recientemente  recibidos por Sobretasa Ambiental del Municipio de Bucaramanga.</t>
  </si>
  <si>
    <t xml:space="preserve">Las  Pólizas Globales  de Manejo y  copia de pólizas expedidas se encuentran vigentes hasta el  05/01/2021, por lo que actualmente se está en proceso de expedición de las nuevas pólizas; se tramitaron vigencias futuras para dar garantía a los diferentes procesos, bienes muebles e inmuebles de la entidad. </t>
  </si>
  <si>
    <t xml:space="preserve">El pasado 28 de Diciembre se llevó a cabo el Comité de Saneamiento Contable donde se hizo seguimiento a las Conciliaciones Bancarias entre Tesorería y Presupuesto y Contabilidad y Tesorería. </t>
  </si>
  <si>
    <t xml:space="preserve">El 28 de Diciembre se llevó a cabo Comité de Saneamiento Contable en el cual se hizo seguimiento a los compromisos que hay respecto a la baja de bienes, cobro de cuentas por cobrar de cartera persuasiva y consignaciones por identificar. </t>
  </si>
  <si>
    <t>Para la evaluación de la actualización del esquema de ordenamiento territorial del Municipio de Charta realizada en el segundo semestre del año 2020 se aplicaron los procedimientos formalizados y se generó informe técnico que se anexa (Rad Sal 11951_2020 Informe EOT Charta)</t>
  </si>
  <si>
    <t>Se realizó la solicitud de actualización del Normograma Institucional teniendo en cuenta el Decreto 1232 del 14 de septiembre de 2020 siguiendo el procedimiento respectivo (Anexos. DECRETO 1232 DEL 14 DE SEPTIEMBRE DE 2020, correo electrónico con la solicitud de actualización de normograma, A-GJ-FO02 version 2 Identificación, Actualización Y Seguimiento De Requisitos Legales - SOPIT).</t>
  </si>
  <si>
    <t>Se realizaron las evaluaciones de desempeño de los profesionales de la Subdirección (Evidencia: las mismas se ubican en el aplicativo EDL de la Función Publica Colombiana); se realizó la capacitación en línea como cumplimiento a los compromisos del área de talento humano en integridad, transparencia y lucha contra la corrupción</t>
  </si>
  <si>
    <t>En la actualidad se está desarrollando en la entidad la verificación de integridad y calidad de información que se localiza en el Repositorio de Mapas; adicionalmente se han desarrollado comités virtuales de la Subdirección de Ordenamiento para verificación de indicadores, plan de compras, plan de acción y situaciones varias.</t>
  </si>
  <si>
    <t>A cada profesional responsable de las actividades del proceso mediante el formato denominado Solicitud de Usuario para acceso de herramientas de TIC el Coordinador y el Subdirector les asigna que accesos pueden tener dentro de los aplicativos institucionales que requieren (evidencias, formatos de solicitud de usuarios)</t>
  </si>
  <si>
    <t xml:space="preserve">1) Se remite actas de comités primario en donde se evidencia la socilización de los procedimientos:  
M-OA-PR04  Procedimiento Procedimiento Fomento y/o Venta de Material Vegetal,  M-OA-PR05 Procedimiento Producción de Material Vegetal en los Viveros de la CDMB y los formatos  M-OA-FO03 Formato Material Vegetal Disponible para Entrega
2) Se remite el reporte de disponibilidad de material vegetal y seguimiento de entrega de material vegetal
</t>
  </si>
  <si>
    <t>Se realizaron los comités de obra para realizarel segumiento y verificar el avance de las obras que se encontraban en ejecución: contatos 12631-12632, 12653-12653, 12545-12548 (ver actas adjuntas).
Adjudicación de Contrato No 12906 CONTRATAR LA EJECUCION DE ACTIVIDADES PARA LA RECUPERACION DE SUELOS PARA LA CONSERVACION DE AREAS DE LA CDMB LOCALIZADOS EN EL AREA METROPOLITANA DE BUCARAMANGA.-12912: ONTRATAR LA INTERVENTORIA TÉCNICA, ADMINISTRATIVA Y FINANCIERA PARA LA OBRA PUBLICA DE - CONTRATAR LA EJECUCION DE ACTIVIDADES PARA LA RECUPERACION DE SUELOS PARA LA CONSERVACION DE AREAS DE LA CDMB LOCALIZADOS EN EL AREA METROPOLITANA DE BUCARAMANGA. Se realiza comité de obra el día 23 de Diciembre, para realizarel segumiento y verificar el avance de las obras. (Ver acta adjunta).
Se adjudican contratos No 12937-12938 y 12939 en cumplimiento de fallos judiciales.</t>
  </si>
  <si>
    <t>Todos los conceptos técnicos emtiidos durante la vigencia 2020 reposan de manera digital en el aplicativo de la entidad SINCA: Sistema de información de calidad ambiental, debidamente validados por los responsables</t>
  </si>
  <si>
    <t>Se realizó la concertación de los compromisos laborales y acuerdos de gestión vigencia 01/02/2020- 31/01/2021 en el link de la página www.cnsc.gov.co (confirmar con la Coordinación de Gestión Estratégica del Talento Humano)</t>
  </si>
  <si>
    <t>Los Informes y actas de supervisión de los procesos contractuales se encuentran archivos en las carpetas de la Oficina de Contratación.</t>
  </si>
  <si>
    <t xml:space="preserve">* Se continúo con el trabajo de asignación de permisos a usuarios basados en la Política de Tecnología.  Para acceder a los sistemas de información y herramientas informáticas  todos los usuarios deberán diligenciar el formato A-TI-FO07  Solicitud De Usuario Para Acceso A Herramientas De Tic.   Las contraseñas son de uso exclusivo para el funcionario o contratista.
* Para las tablas de la base de datos, con información sensible a ser modificada, se implementó un esquema de Seguridad, para guardar en una bitácora el registro de todas las transacciones que se efectúan; de esta forma todos los eventos quedan almacenados en un log específico para cada tabla. 
</t>
  </si>
  <si>
    <t>Se efectua capacitación el dia 12 de noviembre de 2020 por medio de la plataforma virtual zoom con el link https://zoom.us/j/97808477032?pwd=VFRSaStsTkRoZ3k4Q3NqY2xOanhYdz09 para todos los supervisores de contratos, en el cual fue dirigido por el contratista Sergio Andres Villamizar Mateus Contrato 12893 cuyo objeto es PRESTAR SERVICIOS PROFESIONALES PARA CAPACITAR   A LOS SERVIDORES PÚBLICOS, FUNCIONARIOS Y PERSONAL VINCULADO O CONTRATADO CON LA CORPORACIÓN AUTÓNOMA REGIONAL PARA LA DEFENSA DE LA MESETA DE BUCARAMANGA EN MATERIA DEL SECOP II, ESTABLECIMIENTO DE ROLES Y FLUJOGRAMAS DE TRABAJO, ASI COMO BRINDAR LA ASESORIA JURIDICA NECESARIA EN LA IMPLEMENTACION DEL SECOP II. (Se anexa Listado de asistencia)</t>
  </si>
  <si>
    <t>Se realiza el registro diario de todos los documentos y actos administrativos generados en cada proceso contractual. Se evidencia accediendo en el link: https://www.colombiacompra.gov.co/secop-ii para cada carpeta o expediente electronico de los contratos en el "Detalle" del Proceso. La totalidad de modalidad de seleccion se ha adelantando bajo la modalidad de la transaccional del secop II.</t>
  </si>
  <si>
    <t xml:space="preserve">Se está efectuando los procedimientos bajo la totalidad de la normativa consagrada por la ley 1150 de 2007 y el decreto 1082. </t>
  </si>
  <si>
    <t xml:space="preserve">Se ha ejecutado esta actividad en cumplimiento de urgencia manifiesta declarada mediante el acto adminitrativo en el cual consta en la totalidad de requisitos que motiva la declaratoria, se anexa Resolución 195 del 13 de marzo de 2020 y contrato de obra 12652, Resolución 146 del 26 de febrero de 2020 y contrato de obra 12631; Contrato 12632 y  Contrato 12653  </t>
  </si>
  <si>
    <t>Se han realizado durante todo el año 2020 un total de 377 minutas emitadas, de los cuales 307 minutas cuentan con cláusula de confidencialidad. Para su evidencia revisar el link http://www.cdmb.gov.co/web/contratacion</t>
  </si>
  <si>
    <t xml:space="preserve">Se han registrado en el secop II un total de 377 minutas emitadas durante todo el año 2020, de los cuales 307 minutas cuentan con cláusula de confidencialidad. Para  su evidencia revisar el link https://www.colombiacompra.gov.co/secop-ii   </t>
  </si>
  <si>
    <t xml:space="preserve">SE REALIZARÓN EN LA VIGENCIA 2020 4 COMITES DE COORDINACIÓN DE CONTROL INTERNO, EN EL PRIMERO SE APROBARON EL PLAN OPERATIVO DE LA OCI Y EL CRONOGRAMA DE AUDITORÍAS DE LA VIGENCIA 2020 - EVIDENCIA 4 ACTAS DE COMITÉ DE COORDINACIÓN DE CONTROL INTERNO, CRONOGRAMA DE AUDITORÍAS Y PROGRAMA DE AUDITORÍAS PUBLICADO EN LA INTRANET. </t>
  </si>
  <si>
    <t>SE REALIZARON 3 AUDITORÍAS DE CONFORMIDAD CON EL CRONOGRAMA DE AUDITORÍAS APROBADO POR EL COMITÉ DE COORDINACIÓN DE CONTROL INTERNO V-3 PARA  LA VIGENCIA 2020: 1)AUDITORÍA AL DECRETO 491 DE 2020 TRABAJO EN CASA 2) AUDITORÍA INTERNA INTEGRAL A LOS 16 PROCESOS DE LA CDMB REALIZADA POR LA EMPRESA NTC INGENIERIA SAS, 3) AUDITORÍA AL PLAN ESTRATEGICO DE SEGURIDAD VÍAL, CUYAS CARPETAS REPOSAN EN LA OFICINA DE CONTROL INTERNO Y LOS INFORMES ESTAN PUBLICADOS EN LA PAGINA WEB DE LA ENTIDAD EN EL SIGUIENTE LINK.  http://www.cdmb.gov.co/web/gestion-institucional/informes/informes-de-auditorias IGUALMENTE DE LAS NO CONFORMIDADES DETECTADAS SE SUSCRIBIERON LOS RMC CORRESPONDIENTES</t>
  </si>
  <si>
    <t xml:space="preserve">En el año 2020 no se pudo llevar a cabo  en debida forma las Visitas, teniendo en cuenta las restricciones que estableció el Gobierno Nacional y la entidad por el tema de Coronavirus. (Cabe resaltar que durante este período nos encontrabamos en Emergencia Sanitaria por causa del COVID-19)  
A partir del 01 de Octubre de 2020 se empezaron atender las visitas en orden de llegada, priorizando los casos que tenían mayor Impacto Social.   Es decir se hizo en primera medida las visitas que venían derivadas de una orden judicial (Acción de Tutela o Acción Popular) por temas de ruido, de olores y vertimientos. Una vez atendidas estas visitas se continuaron con las derivada de peticiones de la comunidad  y que representaban urgencia o atención de emergencia de acuerdo a las medidas de restricción del gobierno nacional y de la entidad. 
Por otro lado, con el fin de evaluar el comportamiento del servidor público en la prestación de sus servicios, se han realizado encuestas en el formato A- TH-FO04 y por medio del link compartido por parte de atención al ciudadano https://bit.ly/3gEl3EX Se adjuntan soporte de encuestas
</t>
  </si>
  <si>
    <t xml:space="preserve">
Se controla el acceso a funcionarios y contratistas a las instalaciones de la CDMB en horas no laborales por medio del formato A-TH-FO04. Se adjuntan cinco (5) autorizaciones correspondientes al mes de Noviembre.</t>
  </si>
  <si>
    <t xml:space="preserve">Los funcionarios informan a sus superiores la realización de visitas, con el fin de programar transporte y las actividades a realizar.  (Cabe resaltar que en el periodo se decretó emergencia sanitaria por causa del CORONAVIRUS “COVID-19).  Se anexa  Programación semanal de vehículos Formato A-FR-FO04, de los meses de Septiembre, Octubre, Noviembre y Diciembre 2020.  
</t>
  </si>
  <si>
    <t xml:space="preserve">Para el acceso a las herramientas corporativas de la CDMB como a la red corporativa, correo corporativo, a los sistemas de información (SIC, SINCA) y acceso remoto. Se le diligencia a cada uno de los nuevos funcionarios y/o contratistas el formato A-TI-FO07 Solicitud de usuario para acceso a herramientas de TIC, en el cual se especifican los accesos y datos del contrato como fecha de terminación, autorizados por el jefe inmediato y se remiten a Sistemas. NOTA: Los soportes reposan en Sistemas. </t>
  </si>
  <si>
    <t>Se adjunta Archivo con la relación de los links  correpondients a las reuniones virtuales citadas a través de la plataforma Zoom, correspondiente a los comités virtuales desarrollados, de los cuales se tienen las respectivas grabaciones como constancia.</t>
  </si>
  <si>
    <t xml:space="preserve">Consta en los expedientes de los contratos que contienen los informes de actvidades, que sirven como base para las actas de pago parcial de cada cuenta.  </t>
  </si>
  <si>
    <t>Se entrega reporte del SIC con corte a 31 de Agosto de 2020.</t>
  </si>
  <si>
    <t>Mediante resolución # 487 de 3 de septiembre de 2020 se Aprobó e implementó la política de prevención del daño antijurídico de la Corporación Autónoma Regional para la Defensa de la Meseta de Bucaramanga  CDMB.
Se anexa correo de 04/09/2020 remitido a ADEI solicitando socialización con toda la entidad a través del correo electrónico institucional, sobre la aprobacion de la Pólítica de Prevenciónde Daño Antijurídico de la CDMB.</t>
  </si>
  <si>
    <t xml:space="preserve">Se evidencias Resoluciones de delegación de funciones por parte del Director General:  Resolucones Nos. 117, 231 y 473 ubicadas en el Aplicativo de GDI. En este punto se verifica en l SIGS la delegacion dada por el señor Director a la Dra. Monica </t>
  </si>
  <si>
    <t>De acuerdo al Plan Operativo del Proceso se programaron dos jornadas de capacitación a realizasen en el vigencia 2020.  Actividades que se encuentran registradas en el Plan institucional de Archivo que modificado, en sesión del Comité Institucional de Gestión y Desempeño (MIGC) celebrado el pasado 14 de agosto (anexo: PINAR-Julio) así como en el plan operativo del Proceso de Gestión Documental. (anexo POA GD 2020).</t>
  </si>
  <si>
    <t>De acuerdo al Cronograma planteó en el Plan Operativo del Proceso de Gestión Documental y aprobado por el SIGC se han realizado capacitaciones a varias dependencias de la Entidad en el periodo comprendido entre el 1° de enero y el 31 de Julio de 2020. (Ver anexo: capacitaciones 31-07-2020)</t>
  </si>
  <si>
    <t xml:space="preserve">Dando cumplimiento a las directrices emanadas e impartidas por la Emergencia Sanitaria ocasionada por el COVID-19, se han realizado en el año, tres (03) sesiones del Comité Institucional de Gestión y Desempeño (MIGC), siendo la oficina de ADEI la responsable técnica de la convocatoria de las sesiones así como la elaboración del Acta del comité.
La Coordinación de Gestión Documental ha participado de las tres sesiones y me permito adjuntar las convocatorias a las mismas, toda la vez que el acta no ha sido compartida por la oficina responsable de la elaboración. (Ver anexos 3.1; 3.2 y 3.3).
</t>
  </si>
  <si>
    <t>En el mes de Mayo de 2020 se efectuo Induccion y proceso de Manejo de normas e Bioseguridad para funcionarios y contratistas de la CDMB, el dia 7 de septiembre de 2020, se hace verificacion de hoja de vida de funionarios que llegaron en el mes de julio y agosto de 2020 seis (06) se encuentra que se esta dando cumplimiento al Acuerdo 1390 de diciembre de 2019,  donde se establece que se deben dar dos (02) cargos para personal con discapacidad.</t>
  </si>
  <si>
    <t>Que en comité  No.166, de fecha 13 de agosto de 2020, el comité de conciliaciones revisó el contenido del documento contentivo de la política de prevención del daño antijurídico de la Corporación, sometido a estudio de la Agencia Nacional de Defensa Jurídica del Estado la cual se diseñó con el fin de prevenir en su totalidad la ocurrencia o posible situación, de responsabilidad jurídica con efectos patrimoniales o demandas que impliquen para la Entidad futuras condenas. Lo anterior bajo la metodología propuesta por la Agencia Nacional de Defensa Jurídica del Estado, para la formulación e implementación de una política enfocada, en acciones que permitan que en un futuro los procesos de reorganización y/o modernización de la planta de personal de la Entidad, no sean declarados nulos, sino que se ajusten a la legalidad.
mediante oficio No. de Radicado 20203000075581-DPE de fecha 14 de agosto de 2020 remitido a la CDMB manifestó:  "que la política de prevención del daño antijurídico presentada por la entidad cumple con la metodología dada por la Agencia Nacional de Defensa Jurídica del Estado, y en consecuencia ha sido aprobada."  Y mediante resolcuión # 487 de 3 de septiembre de 2020.  Estamos pendientes de socializar a los funcionarios.</t>
  </si>
  <si>
    <t>Se efectuo visita de verifiacion de hojas de vida por parte de la Oficina de Control Interno el dia 07 de septiembre de 2020 y se verifico las ultimas actas de posecion con hoja de vida completa  seis (06).  Ademas se encuentra que se esta dando cumplimiento al Acuerdo 1390 de diciembre de 2019,  donde se establece que se deben dar dos (02) cargos para personal con discapacidad.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</si>
</sst>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74">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b/>
      <sz val="16"/>
      <name val="Century Gothic"/>
      <family val="2"/>
    </font>
    <font>
      <sz val="9"/>
      <name val="Arial"/>
      <family val="2"/>
    </font>
    <font>
      <sz val="7"/>
      <name val="Arial"/>
      <family val="2"/>
    </font>
    <font>
      <sz val="12"/>
      <name val="Arial"/>
      <family val="2"/>
    </font>
    <font>
      <sz val="11"/>
      <name val="Arial"/>
      <family val="2"/>
    </font>
    <font>
      <sz val="14"/>
      <name val="Arial"/>
      <family val="2"/>
    </font>
    <font>
      <sz val="13"/>
      <name val="Arial"/>
      <family val="2"/>
    </font>
    <font>
      <sz val="15"/>
      <name val="Arial"/>
      <family val="2"/>
    </font>
    <font>
      <sz val="10"/>
      <color indexed="8"/>
      <name val="Arial"/>
      <family val="2"/>
    </font>
    <font>
      <sz val="10"/>
      <color indexed="10"/>
      <name val="Arial"/>
      <family val="2"/>
    </font>
    <font>
      <sz val="10"/>
      <color indexed="8"/>
      <name val="Century Gothic"/>
      <family val="2"/>
    </font>
    <font>
      <sz val="12"/>
      <color indexed="8"/>
      <name val="Arial"/>
      <family val="2"/>
    </font>
    <font>
      <b/>
      <sz val="10"/>
      <color indexed="8"/>
      <name val="Arial"/>
      <family val="2"/>
    </font>
    <font>
      <sz val="11"/>
      <color indexed="10"/>
      <name val="Arial"/>
      <family val="2"/>
    </font>
    <font>
      <sz val="11"/>
      <color indexed="8"/>
      <name val="Arial"/>
      <family val="2"/>
    </font>
    <font>
      <sz val="13"/>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sz val="10"/>
      <color theme="1"/>
      <name val="Century Gothic"/>
      <family val="2"/>
    </font>
    <font>
      <sz val="12"/>
      <color theme="1"/>
      <name val="Arial"/>
      <family val="2"/>
    </font>
    <font>
      <b/>
      <sz val="10"/>
      <color theme="1"/>
      <name val="Arial"/>
      <family val="2"/>
    </font>
    <font>
      <sz val="11"/>
      <color rgb="FFFF0000"/>
      <name val="Arial"/>
      <family val="2"/>
    </font>
    <font>
      <sz val="11"/>
      <color theme="1"/>
      <name val="Arial"/>
      <family val="2"/>
    </font>
    <font>
      <sz val="10"/>
      <color rgb="FF000000"/>
      <name val="Arial"/>
      <family val="2"/>
    </font>
    <font>
      <sz val="13"/>
      <color theme="1"/>
      <name val="Arial"/>
      <family val="2"/>
    </font>
    <font>
      <sz val="13"/>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top style="medium"/>
      <bottom/>
    </border>
    <border>
      <left style="thin"/>
      <right/>
      <top style="medium"/>
      <bottom/>
    </border>
    <border>
      <left/>
      <right style="medium"/>
      <top style="medium"/>
      <bottom/>
    </border>
    <border>
      <left/>
      <right style="medium"/>
      <top/>
      <bottom/>
    </border>
    <border>
      <left/>
      <right style="medium"/>
      <top/>
      <bottom style="thin"/>
    </border>
    <border>
      <left/>
      <right style="medium"/>
      <top style="thin"/>
      <bottom/>
    </border>
    <border>
      <left/>
      <right/>
      <top/>
      <bottom style="medium"/>
    </border>
    <border>
      <left/>
      <right style="medium"/>
      <top/>
      <bottom style="medium"/>
    </border>
    <border>
      <left style="thin"/>
      <right/>
      <top/>
      <bottom style="medium"/>
    </border>
    <border>
      <left style="medium"/>
      <right/>
      <top style="thin"/>
      <bottom/>
    </border>
    <border>
      <left style="medium"/>
      <right/>
      <top/>
      <bottom/>
    </border>
    <border>
      <left style="medium"/>
      <right/>
      <top/>
      <bottom style="medium"/>
    </border>
    <border>
      <left/>
      <right style="thin"/>
      <top/>
      <bottom style="medium"/>
    </border>
    <border>
      <left/>
      <right style="thin"/>
      <top/>
      <bottom style="thin"/>
    </border>
    <border>
      <left style="medium"/>
      <right/>
      <top style="medium"/>
      <bottom/>
    </border>
    <border>
      <left style="thin"/>
      <right style="thin"/>
      <top/>
      <bottom/>
    </border>
    <border>
      <left style="thin"/>
      <right/>
      <top style="thin"/>
      <bottom style="thin"/>
    </border>
    <border>
      <left/>
      <right style="thin"/>
      <top style="thin"/>
      <bottom style="thin"/>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164" fontId="2" fillId="0" borderId="0" applyFont="0" applyFill="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2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5" applyFill="1">
      <alignment/>
      <protection/>
    </xf>
    <xf numFmtId="0" fontId="2" fillId="0" borderId="0" xfId="55">
      <alignment/>
      <protection/>
    </xf>
    <xf numFmtId="0" fontId="2" fillId="0" borderId="0" xfId="55" applyAlignment="1">
      <alignment/>
      <protection/>
    </xf>
    <xf numFmtId="0" fontId="2" fillId="0" borderId="10" xfId="55" applyBorder="1" applyAlignment="1">
      <alignment horizontal="center" vertical="center"/>
      <protection/>
    </xf>
    <xf numFmtId="0" fontId="2" fillId="0" borderId="0" xfId="55" applyFont="1" applyAlignment="1">
      <alignment horizontal="center"/>
      <protection/>
    </xf>
    <xf numFmtId="0" fontId="2" fillId="0" borderId="0" xfId="55" applyFill="1" applyBorder="1">
      <alignment/>
      <protection/>
    </xf>
    <xf numFmtId="0" fontId="2" fillId="0" borderId="0" xfId="55" applyBorder="1">
      <alignment/>
      <protection/>
    </xf>
    <xf numFmtId="0" fontId="2" fillId="0" borderId="0" xfId="55" applyFont="1">
      <alignment/>
      <protection/>
    </xf>
    <xf numFmtId="49" fontId="6" fillId="0" borderId="10" xfId="59" applyNumberFormat="1" applyFont="1" applyBorder="1" applyAlignment="1">
      <alignment vertical="center" wrapText="1"/>
      <protection/>
    </xf>
    <xf numFmtId="49" fontId="6" fillId="0" borderId="10" xfId="59" applyNumberFormat="1" applyFont="1" applyFill="1" applyBorder="1" applyAlignment="1">
      <alignment horizontal="center" vertical="center" wrapText="1"/>
      <protection/>
    </xf>
    <xf numFmtId="49" fontId="6" fillId="0" borderId="10" xfId="59" applyNumberFormat="1" applyFont="1" applyBorder="1" applyAlignment="1">
      <alignment horizontal="left" vertical="center" wrapText="1"/>
      <protection/>
    </xf>
    <xf numFmtId="49" fontId="6" fillId="0" borderId="10" xfId="59" applyNumberFormat="1" applyFont="1" applyBorder="1" applyAlignment="1">
      <alignment horizontal="center" vertical="center" wrapText="1"/>
      <protection/>
    </xf>
    <xf numFmtId="49" fontId="6" fillId="0" borderId="10" xfId="59" applyNumberFormat="1" applyFont="1" applyFill="1" applyBorder="1" applyAlignment="1">
      <alignment horizontal="justify" vertical="center" wrapText="1"/>
      <protection/>
    </xf>
    <xf numFmtId="49" fontId="6" fillId="0" borderId="10" xfId="59" applyNumberFormat="1" applyFont="1" applyBorder="1" applyAlignment="1">
      <alignment horizontal="justify" vertical="center" wrapText="1"/>
      <protection/>
    </xf>
    <xf numFmtId="49" fontId="6" fillId="0" borderId="0" xfId="59"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5" applyBorder="1" applyAlignment="1">
      <alignment horizontal="center" vertical="center"/>
      <protection/>
    </xf>
    <xf numFmtId="0" fontId="2" fillId="0" borderId="0" xfId="55" applyFont="1" applyAlignment="1">
      <alignment wrapText="1"/>
      <protection/>
    </xf>
    <xf numFmtId="0" fontId="2" fillId="0" borderId="0" xfId="55" applyAlignment="1">
      <alignment vertical="center"/>
      <protection/>
    </xf>
    <xf numFmtId="0" fontId="2" fillId="0" borderId="0" xfId="55" applyFont="1" applyFill="1" applyBorder="1" applyAlignment="1">
      <alignment horizontal="center" vertical="center"/>
      <protection/>
    </xf>
    <xf numFmtId="0" fontId="2" fillId="0" borderId="0" xfId="55" applyNumberFormat="1">
      <alignment/>
      <protection/>
    </xf>
    <xf numFmtId="0" fontId="2" fillId="0" borderId="10" xfId="0" applyFont="1" applyBorder="1" applyAlignment="1">
      <alignment horizontal="center" vertical="center" wrapText="1"/>
    </xf>
    <xf numFmtId="0" fontId="2" fillId="0" borderId="0" xfId="55" applyFont="1" applyFill="1">
      <alignment/>
      <protection/>
    </xf>
    <xf numFmtId="0" fontId="2" fillId="0" borderId="10" xfId="55" applyFill="1" applyBorder="1" applyAlignment="1">
      <alignment horizontal="center" vertical="center"/>
      <protection/>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2" fillId="0" borderId="12" xfId="55" applyBorder="1" applyAlignment="1">
      <alignment horizontal="center" vertical="center"/>
      <protection/>
    </xf>
    <xf numFmtId="0" fontId="2" fillId="0" borderId="10" xfId="55" applyBorder="1" applyAlignment="1">
      <alignment horizontal="center" vertical="center" wrapText="1"/>
      <protection/>
    </xf>
    <xf numFmtId="0" fontId="2" fillId="0" borderId="10" xfId="55" applyFill="1" applyBorder="1" applyAlignment="1">
      <alignment horizontal="center" vertical="center" wrapText="1"/>
      <protection/>
    </xf>
    <xf numFmtId="0" fontId="2" fillId="0" borderId="11" xfId="55" applyBorder="1" applyAlignment="1">
      <alignment horizontal="center" vertical="center" wrapText="1"/>
      <protection/>
    </xf>
    <xf numFmtId="0" fontId="2" fillId="0" borderId="10" xfId="55" applyBorder="1" applyAlignment="1">
      <alignment vertical="center"/>
      <protection/>
    </xf>
    <xf numFmtId="0" fontId="2" fillId="0" borderId="12" xfId="55" applyBorder="1" applyAlignment="1">
      <alignment vertical="center"/>
      <protection/>
    </xf>
    <xf numFmtId="0" fontId="2" fillId="0" borderId="12" xfId="0" applyFont="1" applyBorder="1" applyAlignment="1">
      <alignment horizontal="center" vertical="center" wrapText="1"/>
    </xf>
    <xf numFmtId="0" fontId="2" fillId="0" borderId="13" xfId="55" applyBorder="1">
      <alignment/>
      <protection/>
    </xf>
    <xf numFmtId="0" fontId="9" fillId="33" borderId="12" xfId="55" applyFont="1" applyFill="1" applyBorder="1" applyAlignment="1">
      <alignment horizontal="center" vertical="center"/>
      <protection/>
    </xf>
    <xf numFmtId="0" fontId="10" fillId="33" borderId="12" xfId="55" applyFont="1" applyFill="1" applyBorder="1" applyAlignment="1">
      <alignment horizontal="center" vertical="center"/>
      <protection/>
    </xf>
    <xf numFmtId="49" fontId="2" fillId="0" borderId="10" xfId="59" applyNumberFormat="1" applyBorder="1" applyAlignment="1">
      <alignment horizontal="justify" vertical="center" wrapText="1"/>
      <protection/>
    </xf>
    <xf numFmtId="49" fontId="5" fillId="0" borderId="14" xfId="59" applyNumberFormat="1" applyFont="1" applyBorder="1" applyAlignment="1">
      <alignment horizontal="center" vertical="center" wrapText="1"/>
      <protection/>
    </xf>
    <xf numFmtId="49" fontId="6" fillId="0" borderId="15" xfId="59" applyNumberFormat="1" applyFont="1" applyFill="1" applyBorder="1" applyAlignment="1">
      <alignment horizontal="justify" vertical="center" wrapText="1"/>
      <protection/>
    </xf>
    <xf numFmtId="49" fontId="6" fillId="0" borderId="15" xfId="59" applyNumberFormat="1" applyFont="1" applyFill="1" applyBorder="1" applyAlignment="1">
      <alignment horizontal="center" vertical="center" wrapText="1"/>
      <protection/>
    </xf>
    <xf numFmtId="49" fontId="6" fillId="0" borderId="15" xfId="59" applyNumberFormat="1" applyFont="1" applyBorder="1" applyAlignment="1">
      <alignment vertical="center" wrapText="1"/>
      <protection/>
    </xf>
    <xf numFmtId="49" fontId="6" fillId="0" borderId="16" xfId="59" applyNumberFormat="1" applyFont="1" applyBorder="1" applyAlignment="1">
      <alignment vertical="center" wrapText="1"/>
      <protection/>
    </xf>
    <xf numFmtId="49" fontId="5" fillId="0" borderId="17" xfId="59" applyNumberFormat="1" applyFont="1" applyBorder="1" applyAlignment="1">
      <alignment horizontal="center" vertical="center" wrapText="1"/>
      <protection/>
    </xf>
    <xf numFmtId="49" fontId="6" fillId="0" borderId="18" xfId="59" applyNumberFormat="1" applyFont="1" applyBorder="1" applyAlignment="1">
      <alignment vertical="center" wrapText="1"/>
      <protection/>
    </xf>
    <xf numFmtId="49" fontId="6" fillId="0" borderId="17" xfId="59" applyNumberFormat="1" applyFont="1" applyBorder="1" applyAlignment="1">
      <alignment horizontal="center" vertical="center" wrapText="1"/>
      <protection/>
    </xf>
    <xf numFmtId="49" fontId="6" fillId="0" borderId="18" xfId="59" applyNumberFormat="1" applyFont="1" applyBorder="1" applyAlignment="1">
      <alignment horizontal="justify" vertical="center" wrapText="1"/>
      <protection/>
    </xf>
    <xf numFmtId="49" fontId="6" fillId="0" borderId="18" xfId="59" applyNumberFormat="1" applyFont="1" applyBorder="1" applyAlignment="1">
      <alignment horizontal="center" vertical="center" wrapText="1"/>
      <protection/>
    </xf>
    <xf numFmtId="49" fontId="2" fillId="0" borderId="18" xfId="59" applyNumberFormat="1" applyBorder="1" applyAlignment="1">
      <alignment horizontal="justify" vertical="center" wrapText="1"/>
      <protection/>
    </xf>
    <xf numFmtId="49" fontId="6" fillId="0" borderId="19" xfId="59" applyNumberFormat="1" applyFont="1" applyBorder="1" applyAlignment="1">
      <alignment horizontal="center" vertical="center" wrapText="1"/>
      <protection/>
    </xf>
    <xf numFmtId="49" fontId="6" fillId="0" borderId="12" xfId="59" applyNumberFormat="1" applyFont="1" applyFill="1" applyBorder="1" applyAlignment="1">
      <alignment horizontal="center" vertical="center" wrapText="1"/>
      <protection/>
    </xf>
    <xf numFmtId="49" fontId="6" fillId="0" borderId="12" xfId="59" applyNumberFormat="1" applyFont="1" applyFill="1" applyBorder="1" applyAlignment="1">
      <alignment vertical="center" wrapText="1"/>
      <protection/>
    </xf>
    <xf numFmtId="49" fontId="6" fillId="0" borderId="12" xfId="59" applyNumberFormat="1" applyFont="1" applyBorder="1" applyAlignment="1">
      <alignment horizontal="center" vertical="center" wrapText="1"/>
      <protection/>
    </xf>
    <xf numFmtId="49" fontId="6" fillId="0" borderId="12" xfId="59" applyNumberFormat="1" applyFont="1" applyBorder="1" applyAlignment="1">
      <alignment horizontal="left" vertical="center" wrapText="1"/>
      <protection/>
    </xf>
    <xf numFmtId="49" fontId="2" fillId="0" borderId="12" xfId="59" applyNumberFormat="1" applyBorder="1" applyAlignment="1">
      <alignment horizontal="justify" vertical="center" wrapText="1"/>
      <protection/>
    </xf>
    <xf numFmtId="49" fontId="2" fillId="0" borderId="20" xfId="59" applyNumberFormat="1" applyBorder="1" applyAlignment="1">
      <alignment horizontal="justify" vertical="center" wrapText="1"/>
      <protection/>
    </xf>
    <xf numFmtId="0" fontId="6" fillId="0" borderId="0" xfId="59" applyFont="1" applyFill="1" applyAlignment="1">
      <alignment vertical="center" wrapText="1"/>
      <protection/>
    </xf>
    <xf numFmtId="0" fontId="5" fillId="0" borderId="0" xfId="59" applyFont="1" applyFill="1" applyAlignment="1">
      <alignment vertical="center" wrapText="1"/>
      <protection/>
    </xf>
    <xf numFmtId="0" fontId="5" fillId="0" borderId="21" xfId="59" applyFont="1" applyFill="1" applyBorder="1" applyAlignment="1">
      <alignment horizontal="center" vertical="center" wrapText="1"/>
      <protection/>
    </xf>
    <xf numFmtId="49" fontId="5" fillId="0" borderId="22" xfId="59" applyNumberFormat="1"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5" fillId="0" borderId="23" xfId="59" applyFont="1" applyFill="1" applyBorder="1" applyAlignment="1">
      <alignment horizontal="center" vertical="center" wrapText="1"/>
      <protection/>
    </xf>
    <xf numFmtId="0" fontId="5" fillId="0" borderId="0" xfId="59" applyFont="1" applyAlignment="1">
      <alignment horizontal="center" vertical="center" wrapText="1"/>
      <protection/>
    </xf>
    <xf numFmtId="49" fontId="6" fillId="0" borderId="0" xfId="59" applyNumberFormat="1" applyFont="1" applyAlignment="1">
      <alignment vertical="center" wrapText="1"/>
      <protection/>
    </xf>
    <xf numFmtId="0" fontId="6" fillId="0" borderId="0" xfId="59" applyFont="1" applyAlignment="1">
      <alignment vertical="center" wrapText="1"/>
      <protection/>
    </xf>
    <xf numFmtId="0" fontId="6" fillId="0" borderId="0" xfId="59" applyFont="1" applyAlignment="1">
      <alignment horizontal="center" vertical="center" wrapText="1"/>
      <protection/>
    </xf>
    <xf numFmtId="0" fontId="2" fillId="0" borderId="0" xfId="0" applyFont="1" applyAlignment="1">
      <alignment horizontal="center" vertical="center" wrapText="1"/>
    </xf>
    <xf numFmtId="0" fontId="2" fillId="0" borderId="0" xfId="0" applyNumberFormat="1" applyFont="1" applyBorder="1" applyAlignment="1">
      <alignment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vertical="center" wrapText="1"/>
    </xf>
    <xf numFmtId="0" fontId="11" fillId="34" borderId="10" xfId="0" applyFont="1" applyFill="1" applyBorder="1" applyAlignment="1">
      <alignment horizontal="center" vertical="center" wrapText="1"/>
    </xf>
    <xf numFmtId="0" fontId="2" fillId="35" borderId="10" xfId="55" applyFont="1" applyFill="1" applyBorder="1">
      <alignment/>
      <protection/>
    </xf>
    <xf numFmtId="0" fontId="2" fillId="35" borderId="10" xfId="55" applyFont="1" applyFill="1" applyBorder="1" applyAlignment="1">
      <alignment wrapText="1"/>
      <protection/>
    </xf>
    <xf numFmtId="0" fontId="2" fillId="35" borderId="10" xfId="55" applyFont="1" applyFill="1" applyBorder="1">
      <alignment/>
      <protection/>
    </xf>
    <xf numFmtId="0" fontId="2" fillId="35" borderId="10" xfId="55" applyFill="1" applyBorder="1">
      <alignment/>
      <protection/>
    </xf>
    <xf numFmtId="0" fontId="2" fillId="0" borderId="10" xfId="55" applyFont="1" applyBorder="1" applyAlignment="1">
      <alignment horizontal="center" vertical="center"/>
      <protection/>
    </xf>
    <xf numFmtId="0" fontId="2" fillId="36" borderId="0" xfId="58" applyFill="1">
      <alignment/>
      <protection/>
    </xf>
    <xf numFmtId="0" fontId="3" fillId="36" borderId="0" xfId="58" applyFont="1" applyFill="1">
      <alignment/>
      <protection/>
    </xf>
    <xf numFmtId="0" fontId="3" fillId="36" borderId="0" xfId="58" applyFont="1" applyFill="1" applyAlignment="1">
      <alignment horizontal="center" vertical="center"/>
      <protection/>
    </xf>
    <xf numFmtId="0" fontId="14" fillId="37" borderId="24" xfId="58" applyFont="1" applyFill="1" applyBorder="1" applyAlignment="1">
      <alignment horizontal="center" vertical="center"/>
      <protection/>
    </xf>
    <xf numFmtId="0" fontId="14" fillId="37" borderId="0" xfId="58" applyFont="1" applyFill="1" applyBorder="1" applyAlignment="1">
      <alignment horizontal="center" vertical="center"/>
      <protection/>
    </xf>
    <xf numFmtId="0" fontId="14" fillId="37" borderId="25" xfId="58" applyFont="1" applyFill="1" applyBorder="1" applyAlignment="1">
      <alignment horizontal="center" vertical="center"/>
      <protection/>
    </xf>
    <xf numFmtId="0" fontId="14" fillId="37" borderId="26" xfId="58" applyFont="1" applyFill="1" applyBorder="1" applyAlignment="1">
      <alignment horizontal="center" vertical="center"/>
      <protection/>
    </xf>
    <xf numFmtId="0" fontId="14" fillId="37" borderId="27" xfId="58" applyFont="1" applyFill="1" applyBorder="1" applyAlignment="1">
      <alignment horizontal="center" vertical="center"/>
      <protection/>
    </xf>
    <xf numFmtId="0" fontId="14" fillId="37" borderId="28" xfId="58" applyFont="1" applyFill="1" applyBorder="1" applyAlignment="1">
      <alignment horizontal="center" vertical="center"/>
      <protection/>
    </xf>
    <xf numFmtId="0" fontId="14" fillId="38" borderId="27" xfId="58" applyFont="1" applyFill="1" applyBorder="1" applyAlignment="1">
      <alignment horizontal="center" vertical="center"/>
      <protection/>
    </xf>
    <xf numFmtId="0" fontId="14" fillId="38" borderId="28" xfId="58" applyFont="1" applyFill="1" applyBorder="1" applyAlignment="1">
      <alignment horizontal="center" vertical="center"/>
      <protection/>
    </xf>
    <xf numFmtId="0" fontId="14" fillId="38" borderId="29" xfId="58" applyFont="1" applyFill="1" applyBorder="1" applyAlignment="1">
      <alignment horizontal="center" vertical="center"/>
      <protection/>
    </xf>
    <xf numFmtId="0" fontId="14" fillId="38" borderId="24" xfId="58" applyFont="1" applyFill="1" applyBorder="1" applyAlignment="1">
      <alignment horizontal="center" vertical="center"/>
      <protection/>
    </xf>
    <xf numFmtId="0" fontId="14" fillId="38" borderId="0" xfId="58" applyFont="1" applyFill="1" applyBorder="1" applyAlignment="1">
      <alignment horizontal="center" vertical="center"/>
      <protection/>
    </xf>
    <xf numFmtId="0" fontId="14" fillId="38" borderId="30" xfId="58" applyFont="1" applyFill="1" applyBorder="1" applyAlignment="1">
      <alignment horizontal="center" vertical="center"/>
      <protection/>
    </xf>
    <xf numFmtId="0" fontId="14" fillId="39" borderId="0" xfId="58" applyFont="1" applyFill="1" applyBorder="1" applyAlignment="1">
      <alignment horizontal="center" vertical="center"/>
      <protection/>
    </xf>
    <xf numFmtId="0" fontId="14" fillId="39" borderId="27" xfId="58" applyFont="1" applyFill="1" applyBorder="1" applyAlignment="1">
      <alignment horizontal="center" vertical="center"/>
      <protection/>
    </xf>
    <xf numFmtId="0" fontId="14" fillId="39" borderId="28" xfId="58" applyFont="1" applyFill="1" applyBorder="1" applyAlignment="1">
      <alignment horizontal="center" vertical="center"/>
      <protection/>
    </xf>
    <xf numFmtId="0" fontId="14" fillId="39" borderId="24" xfId="58" applyFont="1" applyFill="1" applyBorder="1" applyAlignment="1">
      <alignment horizontal="center" vertical="center"/>
      <protection/>
    </xf>
    <xf numFmtId="0" fontId="2" fillId="0" borderId="10" xfId="55" applyFont="1" applyBorder="1" applyAlignment="1">
      <alignment vertical="center" wrapText="1"/>
      <protection/>
    </xf>
    <xf numFmtId="0" fontId="2" fillId="0" borderId="0" xfId="0" applyFont="1" applyBorder="1" applyAlignment="1">
      <alignment horizontal="center" vertical="center" wrapText="1"/>
    </xf>
    <xf numFmtId="0" fontId="64" fillId="34" borderId="15" xfId="0" applyFont="1" applyFill="1" applyBorder="1" applyAlignment="1">
      <alignment vertical="center" wrapText="1"/>
    </xf>
    <xf numFmtId="0" fontId="64" fillId="34" borderId="10" xfId="0" applyFont="1" applyFill="1" applyBorder="1" applyAlignment="1">
      <alignment vertical="center" wrapText="1"/>
    </xf>
    <xf numFmtId="0" fontId="14" fillId="39" borderId="31" xfId="58" applyFont="1" applyFill="1" applyBorder="1" applyAlignment="1">
      <alignment horizontal="center" vertical="center"/>
      <protection/>
    </xf>
    <xf numFmtId="0" fontId="14" fillId="37" borderId="32" xfId="58" applyFont="1" applyFill="1" applyBorder="1" applyAlignment="1">
      <alignment horizontal="center" vertical="center"/>
      <protection/>
    </xf>
    <xf numFmtId="0" fontId="14" fillId="37" borderId="31" xfId="58" applyFont="1" applyFill="1" applyBorder="1" applyAlignment="1">
      <alignment horizontal="center" vertical="center"/>
      <protection/>
    </xf>
    <xf numFmtId="0" fontId="2" fillId="37" borderId="33" xfId="58" applyFont="1" applyFill="1" applyBorder="1">
      <alignment/>
      <protection/>
    </xf>
    <xf numFmtId="0" fontId="2" fillId="37" borderId="34" xfId="58" applyFont="1" applyFill="1" applyBorder="1">
      <alignment/>
      <protection/>
    </xf>
    <xf numFmtId="0" fontId="2" fillId="37" borderId="35" xfId="58" applyFont="1" applyFill="1" applyBorder="1">
      <alignment/>
      <protection/>
    </xf>
    <xf numFmtId="0" fontId="2" fillId="39" borderId="36" xfId="58" applyFont="1" applyFill="1" applyBorder="1">
      <alignment/>
      <protection/>
    </xf>
    <xf numFmtId="0" fontId="2" fillId="37" borderId="36" xfId="58" applyFont="1" applyFill="1" applyBorder="1">
      <alignment/>
      <protection/>
    </xf>
    <xf numFmtId="0" fontId="2" fillId="39" borderId="34" xfId="58" applyFont="1" applyFill="1" applyBorder="1">
      <alignment/>
      <protection/>
    </xf>
    <xf numFmtId="0" fontId="2" fillId="39" borderId="37" xfId="58" applyFont="1" applyFill="1" applyBorder="1">
      <alignment/>
      <protection/>
    </xf>
    <xf numFmtId="0" fontId="2" fillId="39" borderId="38" xfId="58" applyFont="1" applyFill="1" applyBorder="1">
      <alignment/>
      <protection/>
    </xf>
    <xf numFmtId="0" fontId="2" fillId="39" borderId="39" xfId="58" applyFont="1" applyFill="1" applyBorder="1">
      <alignment/>
      <protection/>
    </xf>
    <xf numFmtId="0" fontId="14" fillId="38" borderId="40" xfId="58" applyFont="1" applyFill="1" applyBorder="1" applyAlignment="1">
      <alignment horizontal="center" vertical="center"/>
      <protection/>
    </xf>
    <xf numFmtId="0" fontId="14" fillId="38" borderId="41" xfId="58" applyFont="1" applyFill="1" applyBorder="1" applyAlignment="1">
      <alignment horizontal="center" vertical="center"/>
      <protection/>
    </xf>
    <xf numFmtId="0" fontId="2" fillId="38" borderId="42" xfId="58" applyFont="1" applyFill="1" applyBorder="1">
      <alignment/>
      <protection/>
    </xf>
    <xf numFmtId="0" fontId="2" fillId="38" borderId="37" xfId="58" applyFont="1" applyFill="1" applyBorder="1">
      <alignment/>
      <protection/>
    </xf>
    <xf numFmtId="0" fontId="2" fillId="38" borderId="43" xfId="58" applyFont="1" applyFill="1" applyBorder="1">
      <alignment/>
      <protection/>
    </xf>
    <xf numFmtId="0" fontId="2" fillId="38" borderId="39" xfId="58" applyFont="1" applyFill="1" applyBorder="1">
      <alignment/>
      <protection/>
    </xf>
    <xf numFmtId="0" fontId="2" fillId="37" borderId="39" xfId="58" applyFont="1" applyFill="1" applyBorder="1">
      <alignment/>
      <protection/>
    </xf>
    <xf numFmtId="0" fontId="2" fillId="37" borderId="37" xfId="58" applyFont="1" applyFill="1" applyBorder="1">
      <alignment/>
      <protection/>
    </xf>
    <xf numFmtId="0" fontId="2" fillId="37" borderId="38" xfId="58" applyFont="1" applyFill="1" applyBorder="1">
      <alignment/>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17" fillId="0" borderId="22"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left" vertical="center" wrapText="1"/>
    </xf>
    <xf numFmtId="0" fontId="5"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22" xfId="55" applyFont="1" applyBorder="1" applyAlignment="1">
      <alignment horizontal="left"/>
      <protection/>
    </xf>
    <xf numFmtId="0" fontId="17" fillId="0" borderId="22" xfId="55" applyFont="1" applyFill="1" applyBorder="1" applyAlignment="1">
      <alignment horizontal="left"/>
      <protection/>
    </xf>
    <xf numFmtId="0" fontId="17" fillId="0" borderId="11" xfId="55" applyFont="1" applyBorder="1" applyAlignment="1">
      <alignment horizontal="left"/>
      <protection/>
    </xf>
    <xf numFmtId="0" fontId="17" fillId="0" borderId="11" xfId="55" applyFont="1" applyFill="1" applyBorder="1" applyAlignment="1">
      <alignment horizontal="left"/>
      <protection/>
    </xf>
    <xf numFmtId="0" fontId="3" fillId="40" borderId="10" xfId="0" applyFont="1" applyFill="1" applyBorder="1" applyAlignment="1">
      <alignment horizontal="center"/>
    </xf>
    <xf numFmtId="0" fontId="8" fillId="41" borderId="10" xfId="0" applyFont="1" applyFill="1" applyBorder="1" applyAlignment="1">
      <alignment horizontal="center" vertical="center" wrapText="1"/>
    </xf>
    <xf numFmtId="0" fontId="2" fillId="42" borderId="40" xfId="58" applyFont="1" applyFill="1" applyBorder="1">
      <alignment/>
      <protection/>
    </xf>
    <xf numFmtId="0" fontId="14" fillId="42" borderId="28" xfId="58" applyFont="1" applyFill="1" applyBorder="1" applyAlignment="1">
      <alignment horizontal="center" vertical="center"/>
      <protection/>
    </xf>
    <xf numFmtId="0" fontId="14" fillId="42" borderId="29" xfId="58" applyFont="1" applyFill="1" applyBorder="1" applyAlignment="1">
      <alignment horizontal="center" vertical="center"/>
      <protection/>
    </xf>
    <xf numFmtId="0" fontId="14" fillId="42" borderId="27" xfId="58" applyFont="1" applyFill="1" applyBorder="1" applyAlignment="1">
      <alignment horizontal="center" vertical="center"/>
      <protection/>
    </xf>
    <xf numFmtId="0" fontId="2" fillId="42" borderId="41" xfId="58" applyFont="1" applyFill="1" applyBorder="1">
      <alignment/>
      <protection/>
    </xf>
    <xf numFmtId="0" fontId="14" fillId="42" borderId="0" xfId="58" applyFont="1" applyFill="1" applyBorder="1" applyAlignment="1">
      <alignment horizontal="center" vertical="center"/>
      <protection/>
    </xf>
    <xf numFmtId="0" fontId="14" fillId="42" borderId="30" xfId="58" applyFont="1" applyFill="1" applyBorder="1" applyAlignment="1">
      <alignment horizontal="center" vertical="center"/>
      <protection/>
    </xf>
    <xf numFmtId="0" fontId="14" fillId="42" borderId="24" xfId="58" applyFont="1" applyFill="1" applyBorder="1" applyAlignment="1">
      <alignment horizontal="center" vertical="center"/>
      <protection/>
    </xf>
    <xf numFmtId="0" fontId="2" fillId="42" borderId="42" xfId="58" applyFont="1" applyFill="1" applyBorder="1">
      <alignment/>
      <protection/>
    </xf>
    <xf numFmtId="0" fontId="2" fillId="42" borderId="37" xfId="58" applyFont="1" applyFill="1" applyBorder="1">
      <alignment/>
      <protection/>
    </xf>
    <xf numFmtId="0" fontId="2" fillId="42" borderId="43" xfId="58" applyFont="1" applyFill="1" applyBorder="1">
      <alignment/>
      <protection/>
    </xf>
    <xf numFmtId="0" fontId="2" fillId="42" borderId="39" xfId="58" applyFont="1" applyFill="1" applyBorder="1">
      <alignment/>
      <protection/>
    </xf>
    <xf numFmtId="0" fontId="2" fillId="42" borderId="0" xfId="58" applyFont="1" applyFill="1" applyBorder="1">
      <alignment/>
      <protection/>
    </xf>
    <xf numFmtId="0" fontId="0" fillId="0" borderId="10" xfId="0" applyFont="1" applyBorder="1" applyAlignment="1">
      <alignment horizontal="center" vertical="center" wrapText="1"/>
    </xf>
    <xf numFmtId="0" fontId="2" fillId="0" borderId="10" xfId="55" applyFont="1" applyBorder="1" applyAlignment="1">
      <alignment horizontal="center" vertical="center"/>
      <protection/>
    </xf>
    <xf numFmtId="0" fontId="65" fillId="0" borderId="10" xfId="0" applyFont="1" applyBorder="1" applyAlignment="1">
      <alignment vertical="center" wrapText="1"/>
    </xf>
    <xf numFmtId="0" fontId="2" fillId="0" borderId="10" xfId="55" applyFont="1" applyFill="1" applyBorder="1" applyAlignment="1">
      <alignment horizontal="center" vertical="center" wrapText="1"/>
      <protection/>
    </xf>
    <xf numFmtId="0" fontId="2" fillId="0" borderId="10" xfId="55" applyNumberFormat="1" applyFill="1" applyBorder="1" applyAlignment="1">
      <alignment horizontal="center" vertical="center" wrapText="1"/>
      <protection/>
    </xf>
    <xf numFmtId="49" fontId="2" fillId="0" borderId="10" xfId="55" applyNumberFormat="1" applyFont="1" applyBorder="1" applyAlignment="1">
      <alignment horizontal="center" vertical="center" wrapText="1"/>
      <protection/>
    </xf>
    <xf numFmtId="0" fontId="3" fillId="40" borderId="10" xfId="0" applyFont="1" applyFill="1" applyBorder="1" applyAlignment="1">
      <alignment horizontal="center"/>
    </xf>
    <xf numFmtId="0" fontId="66"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38" borderId="36" xfId="58" applyFont="1" applyFill="1" applyBorder="1">
      <alignment/>
      <protection/>
    </xf>
    <xf numFmtId="0" fontId="2" fillId="38" borderId="34" xfId="58" applyFont="1" applyFill="1" applyBorder="1">
      <alignment/>
      <protection/>
    </xf>
    <xf numFmtId="0" fontId="2" fillId="38" borderId="38" xfId="58" applyFont="1" applyFill="1" applyBorder="1">
      <alignment/>
      <protection/>
    </xf>
    <xf numFmtId="0" fontId="14" fillId="39" borderId="29" xfId="58" applyFont="1" applyFill="1" applyBorder="1" applyAlignment="1">
      <alignment horizontal="center" vertical="center"/>
      <protection/>
    </xf>
    <xf numFmtId="0" fontId="14" fillId="39" borderId="30" xfId="58" applyFont="1" applyFill="1" applyBorder="1" applyAlignment="1">
      <alignment horizontal="center" vertical="center"/>
      <protection/>
    </xf>
    <xf numFmtId="0" fontId="2" fillId="39" borderId="43" xfId="58" applyFont="1" applyFill="1" applyBorder="1">
      <alignment/>
      <protection/>
    </xf>
    <xf numFmtId="0" fontId="14" fillId="38" borderId="45" xfId="58" applyFont="1" applyFill="1" applyBorder="1" applyAlignment="1">
      <alignment horizontal="center" vertical="center"/>
      <protection/>
    </xf>
    <xf numFmtId="0" fontId="14" fillId="38" borderId="31" xfId="58" applyFont="1" applyFill="1" applyBorder="1" applyAlignment="1">
      <alignment horizontal="center" vertical="center"/>
      <protection/>
    </xf>
    <xf numFmtId="0" fontId="14" fillId="39" borderId="32" xfId="58" applyFont="1" applyFill="1" applyBorder="1" applyAlignment="1">
      <alignment horizontal="center" vertical="center"/>
      <protection/>
    </xf>
    <xf numFmtId="0" fontId="2" fillId="39" borderId="33" xfId="58" applyFont="1" applyFill="1" applyBorder="1">
      <alignment/>
      <protection/>
    </xf>
    <xf numFmtId="0" fontId="14" fillId="39" borderId="25" xfId="58" applyFont="1" applyFill="1" applyBorder="1" applyAlignment="1">
      <alignment horizontal="center" vertical="center"/>
      <protection/>
    </xf>
    <xf numFmtId="0" fontId="14" fillId="39" borderId="26" xfId="58" applyFont="1" applyFill="1" applyBorder="1" applyAlignment="1">
      <alignment horizontal="center" vertical="center"/>
      <protection/>
    </xf>
    <xf numFmtId="0" fontId="2" fillId="39" borderId="35" xfId="58" applyFont="1" applyFill="1" applyBorder="1">
      <alignment/>
      <protection/>
    </xf>
    <xf numFmtId="0" fontId="2" fillId="34" borderId="15" xfId="0" applyFont="1" applyFill="1" applyBorder="1" applyAlignment="1">
      <alignment horizontal="right" vertical="center" wrapText="1"/>
    </xf>
    <xf numFmtId="0" fontId="2" fillId="34" borderId="10" xfId="0" applyFont="1" applyFill="1" applyBorder="1" applyAlignment="1">
      <alignment horizontal="right" vertical="center" wrapText="1"/>
    </xf>
    <xf numFmtId="0" fontId="64" fillId="34" borderId="11" xfId="0" applyFont="1" applyFill="1" applyBorder="1" applyAlignment="1">
      <alignment vertical="center" wrapText="1"/>
    </xf>
    <xf numFmtId="0" fontId="5" fillId="0"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2" fillId="0" borderId="10" xfId="55" applyNumberFormat="1" applyFont="1" applyFill="1" applyBorder="1" applyAlignment="1">
      <alignment horizontal="center" vertical="center" wrapText="1"/>
      <protection/>
    </xf>
    <xf numFmtId="0" fontId="2" fillId="0" borderId="22" xfId="47" applyFont="1" applyFill="1" applyBorder="1" applyAlignment="1" applyProtection="1">
      <alignment horizontal="center" vertical="center" wrapText="1"/>
      <protection/>
    </xf>
    <xf numFmtId="0" fontId="67" fillId="0" borderId="10" xfId="0" applyFont="1" applyBorder="1" applyAlignment="1">
      <alignment horizontal="justify" vertical="center" wrapText="1"/>
    </xf>
    <xf numFmtId="0" fontId="67" fillId="4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67" fillId="0" borderId="10" xfId="0" applyFont="1" applyBorder="1" applyAlignment="1">
      <alignment horizontal="center" vertical="center" wrapText="1"/>
    </xf>
    <xf numFmtId="0" fontId="67" fillId="40" borderId="10" xfId="0" applyFont="1" applyFill="1" applyBorder="1" applyAlignment="1">
      <alignment horizontal="center" vertical="center" wrapText="1"/>
    </xf>
    <xf numFmtId="0" fontId="67" fillId="0" borderId="10" xfId="0" applyFont="1" applyFill="1" applyBorder="1" applyAlignment="1">
      <alignment horizontal="justify" vertical="center" wrapText="1"/>
    </xf>
    <xf numFmtId="0" fontId="14" fillId="38" borderId="34" xfId="58" applyFont="1" applyFill="1" applyBorder="1" applyAlignment="1">
      <alignment horizontal="center" vertical="center"/>
      <protection/>
    </xf>
    <xf numFmtId="0" fontId="14" fillId="37" borderId="34" xfId="58" applyFont="1" applyFill="1" applyBorder="1" applyAlignment="1">
      <alignment horizontal="center" vertical="center"/>
      <protection/>
    </xf>
    <xf numFmtId="0" fontId="14" fillId="39" borderId="36" xfId="58" applyFont="1" applyFill="1" applyBorder="1" applyAlignment="1">
      <alignment horizontal="center" vertical="center"/>
      <protection/>
    </xf>
    <xf numFmtId="0" fontId="14" fillId="39" borderId="34" xfId="58" applyFont="1" applyFill="1" applyBorder="1" applyAlignment="1">
      <alignment horizontal="center" vertical="center"/>
      <protection/>
    </xf>
    <xf numFmtId="0" fontId="14" fillId="38" borderId="33" xfId="58" applyFont="1" applyFill="1" applyBorder="1" applyAlignment="1">
      <alignment horizontal="center" vertical="center"/>
      <protection/>
    </xf>
    <xf numFmtId="0" fontId="14" fillId="38" borderId="36" xfId="58" applyFont="1" applyFill="1" applyBorder="1" applyAlignment="1">
      <alignment horizontal="center" vertical="center"/>
      <protection/>
    </xf>
    <xf numFmtId="0" fontId="14" fillId="42" borderId="36" xfId="58" applyFont="1" applyFill="1" applyBorder="1" applyAlignment="1">
      <alignment horizontal="center" vertical="center"/>
      <protection/>
    </xf>
    <xf numFmtId="0" fontId="14" fillId="42" borderId="34" xfId="58" applyFont="1" applyFill="1" applyBorder="1" applyAlignment="1">
      <alignment horizontal="center" vertical="center"/>
      <protection/>
    </xf>
    <xf numFmtId="0" fontId="2" fillId="42" borderId="38" xfId="58" applyFont="1" applyFill="1" applyBorder="1">
      <alignment/>
      <protection/>
    </xf>
    <xf numFmtId="0" fontId="2" fillId="42" borderId="34" xfId="58" applyFont="1" applyFill="1" applyBorder="1">
      <alignment/>
      <protection/>
    </xf>
    <xf numFmtId="0" fontId="67" fillId="0" borderId="10" xfId="0" applyFont="1" applyBorder="1" applyAlignment="1">
      <alignment vertical="center" wrapText="1"/>
    </xf>
    <xf numFmtId="0" fontId="18" fillId="0" borderId="10" xfId="0" applyFont="1" applyBorder="1" applyAlignment="1">
      <alignment horizontal="center" vertical="center" wrapText="1"/>
    </xf>
    <xf numFmtId="0" fontId="18" fillId="40" borderId="10" xfId="0" applyFont="1" applyFill="1" applyBorder="1" applyAlignment="1">
      <alignment horizontal="center" vertical="center" wrapText="1"/>
    </xf>
    <xf numFmtId="0" fontId="3" fillId="0" borderId="10" xfId="55" applyFont="1" applyFill="1" applyBorder="1" applyAlignment="1">
      <alignment horizontal="center" vertical="center" wrapText="1"/>
      <protection/>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55" applyFont="1" applyBorder="1" applyAlignment="1">
      <alignment horizontal="center" vertical="center" wrapText="1"/>
      <protection/>
    </xf>
    <xf numFmtId="0" fontId="19" fillId="0" borderId="0" xfId="0" applyFont="1" applyAlignment="1">
      <alignment vertical="center" wrapText="1"/>
    </xf>
    <xf numFmtId="0" fontId="69" fillId="34" borderId="15" xfId="0" applyFont="1" applyFill="1" applyBorder="1" applyAlignment="1">
      <alignment vertical="center" wrapText="1"/>
    </xf>
    <xf numFmtId="0" fontId="69" fillId="34" borderId="11" xfId="0" applyFont="1" applyFill="1" applyBorder="1" applyAlignment="1">
      <alignment vertical="center" wrapText="1"/>
    </xf>
    <xf numFmtId="0" fontId="69" fillId="34" borderId="10" xfId="0" applyFont="1" applyFill="1" applyBorder="1" applyAlignment="1">
      <alignment vertical="center" wrapText="1"/>
    </xf>
    <xf numFmtId="0" fontId="19" fillId="34" borderId="10" xfId="0" applyFont="1" applyFill="1" applyBorder="1" applyAlignment="1">
      <alignment vertical="center" wrapText="1"/>
    </xf>
    <xf numFmtId="0" fontId="19" fillId="34" borderId="12" xfId="0" applyFont="1" applyFill="1" applyBorder="1" applyAlignment="1">
      <alignment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10" xfId="55" applyFont="1" applyFill="1" applyBorder="1" applyAlignment="1">
      <alignment horizontal="center" vertical="center" wrapText="1"/>
      <protection/>
    </xf>
    <xf numFmtId="0" fontId="70" fillId="0" borderId="10" xfId="55" applyFont="1" applyBorder="1" applyAlignment="1">
      <alignment vertical="center" wrapText="1"/>
      <protection/>
    </xf>
    <xf numFmtId="0" fontId="19" fillId="0" borderId="10" xfId="55" applyFont="1" applyBorder="1" applyAlignment="1">
      <alignment horizontal="center" vertical="center"/>
      <protection/>
    </xf>
    <xf numFmtId="0" fontId="19" fillId="0" borderId="10" xfId="55" applyNumberFormat="1" applyFont="1" applyFill="1" applyBorder="1" applyAlignment="1">
      <alignment horizontal="center" vertical="center" wrapText="1"/>
      <protection/>
    </xf>
    <xf numFmtId="49" fontId="19" fillId="0" borderId="10" xfId="55" applyNumberFormat="1" applyFont="1" applyBorder="1" applyAlignment="1">
      <alignment horizontal="center" vertical="center" wrapText="1"/>
      <protection/>
    </xf>
    <xf numFmtId="0" fontId="19" fillId="0" borderId="22" xfId="55" applyFont="1" applyBorder="1" applyAlignment="1">
      <alignment horizontal="center" vertical="center"/>
      <protection/>
    </xf>
    <xf numFmtId="0" fontId="19" fillId="0" borderId="22" xfId="55" applyNumberFormat="1" applyFont="1" applyFill="1" applyBorder="1" applyAlignment="1">
      <alignment horizontal="center" vertical="center" wrapText="1"/>
      <protection/>
    </xf>
    <xf numFmtId="0" fontId="19" fillId="0" borderId="10" xfId="55" applyFont="1" applyBorder="1" applyAlignment="1">
      <alignment vertical="center" wrapText="1"/>
      <protection/>
    </xf>
    <xf numFmtId="0" fontId="70" fillId="0" borderId="10" xfId="55" applyFont="1" applyBorder="1" applyAlignment="1">
      <alignment horizontal="center" vertical="center" wrapText="1"/>
      <protection/>
    </xf>
    <xf numFmtId="0" fontId="17" fillId="0" borderId="46" xfId="0" applyFont="1" applyBorder="1" applyAlignment="1">
      <alignment vertical="center" wrapText="1"/>
    </xf>
    <xf numFmtId="0" fontId="17" fillId="0" borderId="46"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2" fillId="0" borderId="10" xfId="0" applyFont="1" applyBorder="1" applyAlignment="1">
      <alignment horizontal="justify" vertical="center" wrapText="1"/>
    </xf>
    <xf numFmtId="0" fontId="22"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22" fillId="0" borderId="10" xfId="0" applyFont="1" applyFill="1" applyBorder="1" applyAlignment="1">
      <alignment horizontal="justify" vertical="center" wrapText="1"/>
    </xf>
    <xf numFmtId="0" fontId="19" fillId="0" borderId="10" xfId="47" applyFont="1" applyFill="1" applyBorder="1" applyAlignment="1" applyProtection="1">
      <alignment horizontal="center" vertical="center" wrapText="1"/>
      <protection/>
    </xf>
    <xf numFmtId="0" fontId="19" fillId="0" borderId="10" xfId="47" applyFont="1" applyFill="1" applyBorder="1" applyAlignment="1" applyProtection="1">
      <alignment horizontal="justify" vertical="center" wrapText="1"/>
      <protection/>
    </xf>
    <xf numFmtId="0" fontId="2" fillId="0" borderId="10" xfId="0" applyFont="1" applyBorder="1" applyAlignment="1">
      <alignment vertical="center" wrapText="1"/>
    </xf>
    <xf numFmtId="0" fontId="2" fillId="37" borderId="0" xfId="0" applyFont="1" applyFill="1" applyBorder="1" applyAlignment="1">
      <alignment horizontal="center" vertical="center" wrapText="1"/>
    </xf>
    <xf numFmtId="0" fontId="13" fillId="37" borderId="10" xfId="0" applyFont="1" applyFill="1" applyBorder="1" applyAlignment="1">
      <alignment horizontal="center" vertical="center" textRotation="90" wrapText="1"/>
    </xf>
    <xf numFmtId="0" fontId="22" fillId="37" borderId="10" xfId="0" applyFont="1" applyFill="1" applyBorder="1" applyAlignment="1">
      <alignment horizontal="justify" vertical="center" wrapText="1"/>
    </xf>
    <xf numFmtId="0" fontId="22" fillId="37" borderId="10" xfId="0" applyFont="1" applyFill="1" applyBorder="1" applyAlignment="1">
      <alignment vertical="center" wrapText="1"/>
    </xf>
    <xf numFmtId="0" fontId="2" fillId="37" borderId="0" xfId="0" applyFont="1" applyFill="1" applyAlignment="1">
      <alignment vertical="center" wrapText="1"/>
    </xf>
    <xf numFmtId="0" fontId="64" fillId="37" borderId="15" xfId="0" applyFont="1" applyFill="1" applyBorder="1" applyAlignment="1">
      <alignment vertical="center" wrapText="1"/>
    </xf>
    <xf numFmtId="0" fontId="64" fillId="37" borderId="11" xfId="0" applyFont="1" applyFill="1" applyBorder="1" applyAlignment="1">
      <alignment vertical="center" wrapText="1"/>
    </xf>
    <xf numFmtId="0" fontId="64" fillId="37" borderId="10" xfId="0" applyFont="1" applyFill="1" applyBorder="1" applyAlignment="1">
      <alignment vertical="center" wrapText="1"/>
    </xf>
    <xf numFmtId="0" fontId="2" fillId="37" borderId="10" xfId="0" applyFont="1" applyFill="1" applyBorder="1" applyAlignment="1">
      <alignment vertical="center" wrapText="1"/>
    </xf>
    <xf numFmtId="0" fontId="2" fillId="37" borderId="12" xfId="0" applyFont="1" applyFill="1" applyBorder="1" applyAlignment="1">
      <alignment vertical="center" wrapText="1"/>
    </xf>
    <xf numFmtId="0" fontId="13" fillId="0" borderId="2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1" xfId="0" applyFont="1" applyBorder="1" applyAlignment="1">
      <alignment horizontal="center" vertical="center" wrapText="1"/>
    </xf>
    <xf numFmtId="49" fontId="19" fillId="0" borderId="22" xfId="55"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18" fillId="0" borderId="22"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11" xfId="0" applyFont="1" applyBorder="1" applyAlignment="1">
      <alignment horizontal="justify" vertical="center" wrapText="1"/>
    </xf>
    <xf numFmtId="0" fontId="6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justify" vertical="center" wrapText="1"/>
    </xf>
    <xf numFmtId="0" fontId="65" fillId="0" borderId="10" xfId="0" applyFont="1" applyFill="1" applyBorder="1" applyAlignment="1">
      <alignment vertical="center" wrapText="1"/>
    </xf>
    <xf numFmtId="0" fontId="18" fillId="0" borderId="46"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18" fillId="0" borderId="10" xfId="55" applyFont="1" applyFill="1" applyBorder="1" applyAlignment="1">
      <alignment horizontal="center" vertical="center" wrapText="1"/>
      <protection/>
    </xf>
    <xf numFmtId="0" fontId="67" fillId="0" borderId="10" xfId="55" applyFont="1" applyBorder="1" applyAlignment="1">
      <alignment horizontal="center" vertical="center" wrapText="1"/>
      <protection/>
    </xf>
    <xf numFmtId="0" fontId="18" fillId="0" borderId="10" xfId="56" applyFont="1" applyBorder="1" applyAlignment="1">
      <alignment horizontal="center" vertical="center"/>
      <protection/>
    </xf>
    <xf numFmtId="0" fontId="18" fillId="0" borderId="10" xfId="57" applyFont="1" applyBorder="1" applyAlignment="1">
      <alignment horizontal="center" vertical="center"/>
      <protection/>
    </xf>
    <xf numFmtId="0" fontId="18" fillId="0" borderId="10" xfId="57" applyFont="1" applyBorder="1" applyAlignment="1">
      <alignment horizontal="center" vertical="center" wrapText="1"/>
      <protection/>
    </xf>
    <xf numFmtId="0" fontId="65" fillId="0" borderId="10" xfId="0" applyFont="1" applyBorder="1" applyAlignment="1">
      <alignment horizontal="justify" vertical="center" wrapText="1"/>
    </xf>
    <xf numFmtId="0" fontId="19" fillId="0" borderId="10" xfId="56" applyFont="1" applyFill="1" applyBorder="1" applyAlignment="1">
      <alignment horizontal="center" vertical="center" wrapText="1"/>
      <protection/>
    </xf>
    <xf numFmtId="0" fontId="70" fillId="0" borderId="10" xfId="56" applyFont="1" applyBorder="1" applyAlignment="1">
      <alignment horizontal="justify" vertical="center" wrapText="1"/>
      <protection/>
    </xf>
    <xf numFmtId="0" fontId="19" fillId="0" borderId="10" xfId="56" applyFont="1" applyBorder="1" applyAlignment="1">
      <alignment horizontal="center" vertical="center"/>
      <protection/>
    </xf>
    <xf numFmtId="0" fontId="19" fillId="0" borderId="10" xfId="56" applyFont="1" applyBorder="1" applyAlignment="1">
      <alignment horizontal="center" vertical="center" wrapText="1"/>
      <protection/>
    </xf>
    <xf numFmtId="0" fontId="2" fillId="0" borderId="10" xfId="0" applyFont="1" applyBorder="1" applyAlignment="1">
      <alignment horizontal="justify" vertical="center" wrapText="1"/>
    </xf>
    <xf numFmtId="0" fontId="18" fillId="0" borderId="11" xfId="0" applyFont="1" applyBorder="1" applyAlignment="1">
      <alignment horizontal="center" vertical="center" wrapText="1"/>
    </xf>
    <xf numFmtId="0" fontId="18" fillId="40" borderId="11" xfId="0" applyFont="1" applyFill="1" applyBorder="1" applyAlignment="1">
      <alignment horizontal="center" vertical="center" wrapText="1"/>
    </xf>
    <xf numFmtId="0" fontId="70" fillId="0" borderId="10" xfId="56" applyFont="1" applyBorder="1" applyAlignment="1">
      <alignment horizontal="center" vertical="center" wrapText="1"/>
      <protection/>
    </xf>
    <xf numFmtId="0" fontId="70" fillId="0" borderId="10" xfId="56" applyFont="1" applyBorder="1" applyAlignment="1">
      <alignment vertical="center" wrapText="1"/>
      <protection/>
    </xf>
    <xf numFmtId="0" fontId="19" fillId="0" borderId="10" xfId="56" applyFont="1" applyFill="1" applyBorder="1" applyAlignment="1">
      <alignment horizontal="justify" vertical="center" wrapText="1"/>
      <protection/>
    </xf>
    <xf numFmtId="0" fontId="71" fillId="0" borderId="10" xfId="0" applyFont="1" applyBorder="1" applyAlignment="1">
      <alignment horizontal="justify" vertical="center" wrapText="1"/>
    </xf>
    <xf numFmtId="0" fontId="65" fillId="40" borderId="10" xfId="0" applyFont="1" applyFill="1" applyBorder="1" applyAlignment="1">
      <alignment horizontal="center" vertical="center" wrapText="1"/>
    </xf>
    <xf numFmtId="0" fontId="21"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72" fillId="0" borderId="10" xfId="0" applyFont="1" applyFill="1" applyBorder="1" applyAlignment="1">
      <alignment vertical="center" wrapText="1"/>
    </xf>
    <xf numFmtId="0" fontId="65" fillId="0" borderId="10" xfId="0" applyFont="1" applyBorder="1" applyAlignment="1">
      <alignment horizontal="left" vertical="center" wrapText="1"/>
    </xf>
    <xf numFmtId="0" fontId="13" fillId="0" borderId="10" xfId="0" applyFont="1" applyFill="1" applyBorder="1" applyAlignment="1">
      <alignment horizontal="center" vertical="center" wrapText="1"/>
    </xf>
    <xf numFmtId="0" fontId="2" fillId="0" borderId="0" xfId="0" applyFont="1" applyFill="1" applyAlignment="1">
      <alignment vertical="center" wrapText="1"/>
    </xf>
    <xf numFmtId="0" fontId="70" fillId="0" borderId="10" xfId="56" applyFont="1" applyFill="1" applyBorder="1" applyAlignment="1">
      <alignment horizontal="center" vertical="center" wrapText="1"/>
      <protection/>
    </xf>
    <xf numFmtId="0" fontId="19" fillId="0" borderId="10" xfId="56" applyFont="1" applyFill="1" applyBorder="1" applyAlignment="1">
      <alignment horizontal="center" vertical="center"/>
      <protection/>
    </xf>
    <xf numFmtId="0" fontId="67" fillId="0" borderId="10" xfId="0" applyFont="1" applyFill="1" applyBorder="1" applyAlignment="1">
      <alignment vertical="center" wrapText="1"/>
    </xf>
    <xf numFmtId="0" fontId="70" fillId="0" borderId="10" xfId="0" applyFont="1" applyFill="1" applyBorder="1" applyAlignment="1">
      <alignment horizontal="left" vertical="center" wrapText="1"/>
    </xf>
    <xf numFmtId="0" fontId="70"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0" borderId="10" xfId="0" applyFont="1" applyFill="1" applyBorder="1" applyAlignment="1">
      <alignment horizontal="center" vertical="center" wrapText="1"/>
    </xf>
    <xf numFmtId="14" fontId="20" fillId="0" borderId="10" xfId="0" applyNumberFormat="1" applyFont="1" applyBorder="1" applyAlignment="1">
      <alignment horizontal="center" vertical="center" wrapText="1"/>
    </xf>
    <xf numFmtId="0" fontId="13" fillId="0" borderId="0" xfId="0" applyFont="1" applyFill="1" applyAlignment="1">
      <alignment horizontal="center" vertical="center" wrapText="1"/>
    </xf>
    <xf numFmtId="0" fontId="70" fillId="40" borderId="10" xfId="0" applyFont="1" applyFill="1" applyBorder="1" applyAlignment="1">
      <alignment horizontal="center" vertical="center" wrapText="1"/>
    </xf>
    <xf numFmtId="0" fontId="70" fillId="40" borderId="10" xfId="0" applyFont="1" applyFill="1" applyBorder="1" applyAlignment="1">
      <alignment horizontal="justify" vertical="center" wrapText="1"/>
    </xf>
    <xf numFmtId="0" fontId="67" fillId="40" borderId="10" xfId="0" applyFont="1" applyFill="1" applyBorder="1" applyAlignment="1">
      <alignment vertical="center" wrapText="1"/>
    </xf>
    <xf numFmtId="0" fontId="19" fillId="40" borderId="10" xfId="56" applyFont="1" applyFill="1" applyBorder="1" applyAlignment="1">
      <alignment horizontal="center" vertical="center" wrapText="1"/>
      <protection/>
    </xf>
    <xf numFmtId="0" fontId="70" fillId="40" borderId="10" xfId="56" applyFont="1" applyFill="1" applyBorder="1" applyAlignment="1">
      <alignment horizontal="center" vertical="center" wrapText="1"/>
      <protection/>
    </xf>
    <xf numFmtId="0" fontId="19" fillId="40" borderId="10" xfId="56" applyFont="1" applyFill="1" applyBorder="1" applyAlignment="1">
      <alignment horizontal="center" vertical="center"/>
      <protection/>
    </xf>
    <xf numFmtId="0" fontId="67" fillId="0" borderId="10" xfId="0" applyNumberFormat="1" applyFont="1" applyBorder="1" applyAlignment="1">
      <alignment horizontal="center" vertical="center" wrapText="1"/>
    </xf>
    <xf numFmtId="0" fontId="2" fillId="0" borderId="10" xfId="0" applyFont="1" applyFill="1" applyBorder="1" applyAlignment="1">
      <alignment horizontal="right" vertical="center" wrapText="1"/>
    </xf>
    <xf numFmtId="0" fontId="67" fillId="0" borderId="10" xfId="0" applyFont="1" applyBorder="1" applyAlignment="1">
      <alignment horizontal="left" vertical="center" wrapText="1"/>
    </xf>
    <xf numFmtId="0" fontId="67" fillId="0" borderId="10" xfId="0" applyNumberFormat="1" applyFont="1" applyBorder="1" applyAlignment="1">
      <alignment horizontal="left" vertical="center" wrapText="1"/>
    </xf>
    <xf numFmtId="0" fontId="20" fillId="0" borderId="10" xfId="0" applyFont="1" applyBorder="1" applyAlignment="1">
      <alignment horizontal="center" vertical="center"/>
    </xf>
    <xf numFmtId="14" fontId="20" fillId="0" borderId="10" xfId="0" applyNumberFormat="1" applyFont="1" applyFill="1" applyBorder="1" applyAlignment="1">
      <alignment horizontal="center" vertical="center" wrapText="1"/>
    </xf>
    <xf numFmtId="14" fontId="20" fillId="40" borderId="10" xfId="0" applyNumberFormat="1"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13" fillId="43" borderId="10" xfId="0" applyFont="1" applyFill="1" applyBorder="1" applyAlignment="1">
      <alignment horizontal="center" vertical="center" textRotation="90" wrapText="1"/>
    </xf>
    <xf numFmtId="0" fontId="20" fillId="40" borderId="10" xfId="0" applyFont="1" applyFill="1" applyBorder="1" applyAlignment="1">
      <alignment horizontal="justify" vertical="center" wrapText="1"/>
    </xf>
    <xf numFmtId="0" fontId="20" fillId="37"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0" fontId="20" fillId="0" borderId="10" xfId="0"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 fillId="40" borderId="0" xfId="0" applyFont="1" applyFill="1" applyAlignment="1">
      <alignment vertical="center" wrapText="1"/>
    </xf>
    <xf numFmtId="0" fontId="3" fillId="40" borderId="0" xfId="0" applyFont="1" applyFill="1" applyAlignment="1">
      <alignment vertical="center" wrapText="1"/>
    </xf>
    <xf numFmtId="0" fontId="6" fillId="4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9" fillId="40" borderId="10" xfId="0" applyFont="1" applyFill="1" applyBorder="1" applyAlignment="1">
      <alignment horizontal="justify" vertical="center" wrapText="1"/>
    </xf>
    <xf numFmtId="0" fontId="19" fillId="0" borderId="10" xfId="0" applyFont="1" applyBorder="1" applyAlignment="1">
      <alignment vertical="center" wrapText="1"/>
    </xf>
    <xf numFmtId="0" fontId="19" fillId="40" borderId="10" xfId="0" applyFont="1" applyFill="1" applyBorder="1" applyAlignment="1">
      <alignment vertical="center" wrapText="1"/>
    </xf>
    <xf numFmtId="0" fontId="19" fillId="40" borderId="10" xfId="0" applyFont="1" applyFill="1" applyBorder="1" applyAlignment="1">
      <alignment horizontal="left" vertical="center" wrapText="1"/>
    </xf>
    <xf numFmtId="0" fontId="19" fillId="0" borderId="10" xfId="54" applyFont="1" applyBorder="1" applyAlignment="1">
      <alignment vertical="center" wrapText="1"/>
      <protection/>
    </xf>
    <xf numFmtId="0" fontId="19" fillId="40" borderId="10" xfId="54" applyFont="1" applyFill="1" applyBorder="1" applyAlignment="1">
      <alignment horizontal="center" vertical="center" wrapText="1"/>
      <protection/>
    </xf>
    <xf numFmtId="0" fontId="19" fillId="40" borderId="10" xfId="54" applyFont="1" applyFill="1" applyBorder="1" applyAlignment="1">
      <alignment horizontal="justify" vertical="center" wrapText="1"/>
      <protection/>
    </xf>
    <xf numFmtId="0" fontId="19" fillId="0" borderId="10" xfId="54" applyFont="1" applyFill="1" applyBorder="1" applyAlignment="1">
      <alignment horizontal="center" vertical="center" wrapText="1"/>
      <protection/>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8" fillId="0" borderId="46" xfId="0" applyFont="1" applyFill="1" applyBorder="1" applyAlignment="1">
      <alignment horizontal="justify"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4" xfId="0" applyFont="1" applyBorder="1" applyAlignment="1">
      <alignment horizontal="left" vertical="center" wrapText="1"/>
    </xf>
    <xf numFmtId="0" fontId="18" fillId="0" borderId="1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10" xfId="0" applyFont="1" applyBorder="1" applyAlignment="1">
      <alignment horizontal="justify" vertical="center" wrapText="1"/>
    </xf>
    <xf numFmtId="0" fontId="1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3" fillId="36" borderId="0" xfId="58" applyFont="1" applyFill="1" applyAlignment="1">
      <alignment horizontal="center" vertical="center"/>
      <protection/>
    </xf>
    <xf numFmtId="0" fontId="13" fillId="36" borderId="0" xfId="58" applyFont="1" applyFill="1" applyAlignment="1">
      <alignment horizontal="center" vertical="center" textRotation="255"/>
      <protection/>
    </xf>
    <xf numFmtId="0" fontId="12" fillId="36" borderId="0" xfId="58" applyFont="1" applyFill="1" applyBorder="1" applyAlignment="1">
      <alignment horizontal="center" vertical="center"/>
      <protection/>
    </xf>
    <xf numFmtId="0" fontId="3" fillId="36" borderId="34" xfId="58" applyFont="1" applyFill="1" applyBorder="1" applyAlignment="1">
      <alignment horizontal="center" vertical="center"/>
      <protection/>
    </xf>
    <xf numFmtId="0" fontId="3" fillId="36" borderId="31" xfId="58" applyFont="1" applyFill="1" applyBorder="1" applyAlignment="1">
      <alignment horizontal="center" vertical="center"/>
      <protection/>
    </xf>
    <xf numFmtId="0" fontId="8" fillId="0" borderId="2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2" xfId="55" applyNumberFormat="1" applyFont="1" applyFill="1" applyBorder="1" applyAlignment="1">
      <alignment horizontal="center" vertical="center" wrapText="1"/>
      <protection/>
    </xf>
    <xf numFmtId="0" fontId="19" fillId="0" borderId="46" xfId="55" applyNumberFormat="1" applyFont="1" applyFill="1" applyBorder="1" applyAlignment="1">
      <alignment horizontal="center" vertical="center" wrapText="1"/>
      <protection/>
    </xf>
    <xf numFmtId="0" fontId="19" fillId="0" borderId="11" xfId="55" applyNumberFormat="1" applyFont="1" applyFill="1" applyBorder="1" applyAlignment="1">
      <alignment horizontal="center" vertical="center" wrapText="1"/>
      <protection/>
    </xf>
    <xf numFmtId="49" fontId="19" fillId="0" borderId="22" xfId="55" applyNumberFormat="1" applyFont="1" applyBorder="1" applyAlignment="1">
      <alignment horizontal="center" vertical="center" wrapText="1"/>
      <protection/>
    </xf>
    <xf numFmtId="49" fontId="19" fillId="0" borderId="46" xfId="55" applyNumberFormat="1" applyFont="1" applyBorder="1" applyAlignment="1">
      <alignment horizontal="center" vertical="center" wrapText="1"/>
      <protection/>
    </xf>
    <xf numFmtId="49" fontId="19" fillId="0" borderId="11" xfId="55" applyNumberFormat="1" applyFont="1" applyBorder="1" applyAlignment="1">
      <alignment horizontal="center" vertical="center" wrapText="1"/>
      <protection/>
    </xf>
    <xf numFmtId="0" fontId="19" fillId="0" borderId="22" xfId="47" applyFont="1" applyFill="1" applyBorder="1" applyAlignment="1" applyProtection="1">
      <alignment horizontal="center" vertical="center" wrapText="1"/>
      <protection/>
    </xf>
    <xf numFmtId="0" fontId="19" fillId="0" borderId="46" xfId="47" applyFont="1" applyFill="1" applyBorder="1" applyAlignment="1" applyProtection="1">
      <alignment horizontal="center" vertical="center" wrapText="1"/>
      <protection/>
    </xf>
    <xf numFmtId="0" fontId="19" fillId="0" borderId="11" xfId="47" applyFont="1" applyFill="1" applyBorder="1" applyAlignment="1" applyProtection="1">
      <alignment horizontal="center" vertical="center" wrapText="1"/>
      <protection/>
    </xf>
    <xf numFmtId="0" fontId="19" fillId="0" borderId="22" xfId="55" applyFont="1" applyBorder="1" applyAlignment="1">
      <alignment horizontal="center" vertical="center"/>
      <protection/>
    </xf>
    <xf numFmtId="0" fontId="19" fillId="0" borderId="46" xfId="55" applyFont="1" applyBorder="1" applyAlignment="1">
      <alignment horizontal="center" vertical="center"/>
      <protection/>
    </xf>
    <xf numFmtId="0" fontId="19" fillId="0" borderId="11" xfId="55" applyFont="1" applyBorder="1" applyAlignment="1">
      <alignment horizontal="center" vertical="center"/>
      <protection/>
    </xf>
    <xf numFmtId="0" fontId="19" fillId="0" borderId="10" xfId="47" applyFont="1" applyFill="1" applyBorder="1" applyAlignment="1" applyProtection="1">
      <alignment horizontal="justify" vertical="center" wrapText="1"/>
      <protection/>
    </xf>
    <xf numFmtId="0" fontId="2" fillId="4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55" applyFont="1" applyFill="1" applyBorder="1" applyAlignment="1">
      <alignment horizontal="center" vertical="center" wrapText="1"/>
      <protection/>
    </xf>
    <xf numFmtId="0" fontId="19" fillId="0" borderId="10" xfId="47" applyFont="1" applyFill="1" applyBorder="1" applyAlignment="1" applyProtection="1">
      <alignment horizontal="center" vertical="center" wrapText="1"/>
      <protection/>
    </xf>
    <xf numFmtId="0" fontId="19" fillId="0" borderId="10" xfId="0" applyFont="1" applyBorder="1" applyAlignment="1">
      <alignment horizontal="center" vertical="center" wrapText="1"/>
    </xf>
    <xf numFmtId="0" fontId="19" fillId="0" borderId="10" xfId="55" applyFont="1" applyBorder="1" applyAlignment="1">
      <alignment horizontal="center" vertical="center"/>
      <protection/>
    </xf>
    <xf numFmtId="0" fontId="3" fillId="0" borderId="10" xfId="55" applyFont="1" applyFill="1" applyBorder="1" applyAlignment="1">
      <alignment horizontal="center" vertical="center" wrapText="1"/>
      <protection/>
    </xf>
    <xf numFmtId="0" fontId="18" fillId="0" borderId="10" xfId="55" applyFont="1" applyFill="1" applyBorder="1" applyAlignment="1">
      <alignment horizontal="center" vertical="center"/>
      <protection/>
    </xf>
    <xf numFmtId="0" fontId="5" fillId="0" borderId="10" xfId="0" applyFont="1" applyFill="1" applyBorder="1" applyAlignment="1">
      <alignment horizontal="center" vertical="center"/>
    </xf>
    <xf numFmtId="0" fontId="3" fillId="0" borderId="10" xfId="55" applyFont="1" applyFill="1" applyBorder="1" applyAlignment="1">
      <alignment horizontal="center" vertical="center"/>
      <protection/>
    </xf>
    <xf numFmtId="0" fontId="19" fillId="0" borderId="22" xfId="47" applyFont="1" applyFill="1" applyBorder="1" applyAlignment="1" applyProtection="1">
      <alignment horizontal="justify" vertical="center" wrapText="1"/>
      <protection/>
    </xf>
    <xf numFmtId="0" fontId="19" fillId="0" borderId="46" xfId="47" applyFont="1" applyFill="1" applyBorder="1" applyAlignment="1" applyProtection="1">
      <alignment horizontal="justify" vertical="center" wrapText="1"/>
      <protection/>
    </xf>
    <xf numFmtId="0" fontId="19" fillId="0" borderId="11" xfId="47" applyFont="1" applyFill="1" applyBorder="1" applyAlignment="1" applyProtection="1">
      <alignment horizontal="justify" vertical="center" wrapText="1"/>
      <protection/>
    </xf>
    <xf numFmtId="49" fontId="19" fillId="0" borderId="10" xfId="55" applyNumberFormat="1" applyFont="1" applyBorder="1" applyAlignment="1">
      <alignment horizontal="center" vertical="center" wrapText="1"/>
      <protection/>
    </xf>
    <xf numFmtId="0" fontId="19" fillId="0" borderId="10" xfId="55" applyNumberFormat="1" applyFont="1" applyFill="1" applyBorder="1" applyAlignment="1">
      <alignment horizontal="center" vertical="center" wrapText="1"/>
      <protection/>
    </xf>
    <xf numFmtId="0" fontId="2" fillId="0" borderId="27" xfId="55" applyBorder="1" applyAlignment="1">
      <alignment horizontal="center"/>
      <protection/>
    </xf>
    <xf numFmtId="0" fontId="2" fillId="0" borderId="29" xfId="55" applyBorder="1" applyAlignment="1">
      <alignment horizontal="center"/>
      <protection/>
    </xf>
    <xf numFmtId="0" fontId="2" fillId="0" borderId="24" xfId="55" applyBorder="1" applyAlignment="1">
      <alignment horizontal="center"/>
      <protection/>
    </xf>
    <xf numFmtId="0" fontId="2" fillId="0" borderId="30" xfId="55" applyBorder="1" applyAlignment="1">
      <alignment horizontal="center"/>
      <protection/>
    </xf>
    <xf numFmtId="0" fontId="2" fillId="0" borderId="25" xfId="55" applyBorder="1" applyAlignment="1">
      <alignment horizontal="center"/>
      <protection/>
    </xf>
    <xf numFmtId="0" fontId="2" fillId="0" borderId="44" xfId="55" applyBorder="1" applyAlignment="1">
      <alignment horizontal="center"/>
      <protection/>
    </xf>
    <xf numFmtId="0" fontId="2" fillId="0" borderId="27" xfId="55" applyFont="1" applyBorder="1" applyAlignment="1">
      <alignment horizontal="center" vertical="center" wrapText="1"/>
      <protection/>
    </xf>
    <xf numFmtId="0" fontId="2" fillId="0" borderId="28" xfId="55" applyFont="1" applyBorder="1" applyAlignment="1">
      <alignment horizontal="center" vertical="center" wrapText="1"/>
      <protection/>
    </xf>
    <xf numFmtId="0" fontId="2" fillId="0" borderId="29" xfId="55" applyFont="1" applyBorder="1" applyAlignment="1">
      <alignment horizontal="center" vertical="center" wrapText="1"/>
      <protection/>
    </xf>
    <xf numFmtId="0" fontId="2" fillId="0" borderId="25" xfId="55" applyFont="1" applyBorder="1" applyAlignment="1">
      <alignment horizontal="center" vertical="center" wrapText="1"/>
      <protection/>
    </xf>
    <xf numFmtId="0" fontId="2" fillId="0" borderId="26"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16" fillId="0" borderId="27" xfId="55" applyFont="1" applyBorder="1" applyAlignment="1">
      <alignment horizontal="center" vertical="center" wrapText="1"/>
      <protection/>
    </xf>
    <xf numFmtId="0" fontId="16" fillId="0" borderId="28" xfId="55" applyFont="1" applyBorder="1" applyAlignment="1">
      <alignment horizontal="center" vertical="center" wrapText="1"/>
      <protection/>
    </xf>
    <xf numFmtId="0" fontId="16" fillId="0" borderId="29" xfId="55" applyFont="1" applyBorder="1" applyAlignment="1">
      <alignment horizontal="center" vertical="center" wrapText="1"/>
      <protection/>
    </xf>
    <xf numFmtId="0" fontId="16" fillId="0" borderId="25" xfId="55" applyFont="1" applyBorder="1" applyAlignment="1">
      <alignment horizontal="center" vertical="center" wrapText="1"/>
      <protection/>
    </xf>
    <xf numFmtId="0" fontId="16" fillId="0" borderId="26" xfId="55" applyFont="1" applyBorder="1" applyAlignment="1">
      <alignment horizontal="center" vertical="center" wrapText="1"/>
      <protection/>
    </xf>
    <xf numFmtId="0" fontId="16" fillId="0" borderId="44" xfId="55" applyFont="1" applyBorder="1" applyAlignment="1">
      <alignment horizontal="center" vertical="center" wrapText="1"/>
      <protection/>
    </xf>
    <xf numFmtId="0" fontId="17" fillId="0" borderId="27" xfId="55" applyFont="1" applyBorder="1" applyAlignment="1">
      <alignment horizontal="left"/>
      <protection/>
    </xf>
    <xf numFmtId="0" fontId="17" fillId="0" borderId="28" xfId="55" applyFont="1" applyBorder="1" applyAlignment="1">
      <alignment horizontal="left"/>
      <protection/>
    </xf>
    <xf numFmtId="0" fontId="17" fillId="0" borderId="29" xfId="55" applyFont="1" applyBorder="1" applyAlignment="1">
      <alignment horizontal="left"/>
      <protection/>
    </xf>
    <xf numFmtId="0" fontId="17" fillId="0" borderId="25" xfId="55" applyFont="1" applyBorder="1" applyAlignment="1">
      <alignment horizontal="left"/>
      <protection/>
    </xf>
    <xf numFmtId="0" fontId="17" fillId="0" borderId="26" xfId="55" applyFont="1" applyBorder="1" applyAlignment="1">
      <alignment horizontal="left"/>
      <protection/>
    </xf>
    <xf numFmtId="0" fontId="17" fillId="0" borderId="44" xfId="55" applyFont="1" applyBorder="1" applyAlignment="1">
      <alignment horizontal="left"/>
      <protection/>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13" fillId="0" borderId="44"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justify" vertical="center" wrapText="1"/>
    </xf>
    <xf numFmtId="0" fontId="20" fillId="0" borderId="22" xfId="0" applyFont="1" applyBorder="1" applyAlignment="1">
      <alignment horizontal="center" vertical="center" wrapText="1"/>
    </xf>
    <xf numFmtId="0" fontId="20" fillId="0" borderId="11" xfId="0" applyFont="1" applyBorder="1" applyAlignment="1">
      <alignment horizontal="center" vertical="center" wrapText="1"/>
    </xf>
    <xf numFmtId="0" fontId="13" fillId="43"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40" borderId="22" xfId="0" applyFont="1" applyFill="1" applyBorder="1" applyAlignment="1">
      <alignment horizontal="justify" vertical="center" wrapText="1"/>
    </xf>
    <xf numFmtId="0" fontId="19" fillId="40" borderId="11" xfId="0" applyFont="1" applyFill="1" applyBorder="1" applyAlignment="1">
      <alignment horizontal="justify" vertical="center" wrapText="1"/>
    </xf>
    <xf numFmtId="0" fontId="20" fillId="0" borderId="10" xfId="0" applyFont="1" applyBorder="1" applyAlignment="1">
      <alignment horizontal="justify" vertical="center" wrapText="1"/>
    </xf>
    <xf numFmtId="0" fontId="20" fillId="40" borderId="10" xfId="0" applyFont="1" applyFill="1" applyBorder="1" applyAlignment="1">
      <alignment horizontal="center" vertical="center" wrapText="1"/>
    </xf>
    <xf numFmtId="0" fontId="19" fillId="40" borderId="22" xfId="54" applyFont="1" applyFill="1" applyBorder="1" applyAlignment="1">
      <alignment horizontal="center" vertical="center" wrapText="1"/>
      <protection/>
    </xf>
    <xf numFmtId="0" fontId="19" fillId="40" borderId="11" xfId="54" applyFont="1" applyFill="1" applyBorder="1" applyAlignment="1">
      <alignment horizontal="center" vertical="center" wrapText="1"/>
      <protection/>
    </xf>
    <xf numFmtId="0" fontId="20" fillId="40" borderId="10" xfId="0" applyFont="1" applyFill="1" applyBorder="1" applyAlignment="1">
      <alignment horizontal="justify" vertical="center" wrapText="1"/>
    </xf>
    <xf numFmtId="0" fontId="13" fillId="43" borderId="10" xfId="0" applyFont="1" applyFill="1" applyBorder="1" applyAlignment="1">
      <alignment horizontal="center" vertical="center" textRotation="90" wrapText="1"/>
    </xf>
    <xf numFmtId="0" fontId="20" fillId="0" borderId="10" xfId="0" applyFont="1" applyFill="1" applyBorder="1" applyAlignment="1">
      <alignment horizontal="justify" vertical="center" wrapText="1"/>
    </xf>
    <xf numFmtId="0" fontId="19" fillId="0" borderId="22" xfId="0" applyFont="1" applyBorder="1" applyAlignment="1">
      <alignment horizontal="left" vertical="center" wrapText="1"/>
    </xf>
    <xf numFmtId="0" fontId="19" fillId="0" borderId="11" xfId="0" applyFont="1" applyBorder="1" applyAlignment="1">
      <alignment horizontal="left" vertical="center" wrapText="1"/>
    </xf>
    <xf numFmtId="0" fontId="19" fillId="0" borderId="46" xfId="0" applyFont="1" applyBorder="1" applyAlignment="1">
      <alignment horizontal="left" vertical="center" wrapText="1"/>
    </xf>
    <xf numFmtId="0" fontId="16" fillId="0" borderId="10" xfId="0" applyFont="1" applyBorder="1" applyAlignment="1">
      <alignment horizontal="center" vertical="center" wrapText="1"/>
    </xf>
    <xf numFmtId="0" fontId="17" fillId="0" borderId="10" xfId="0" applyFont="1" applyBorder="1" applyAlignment="1">
      <alignment horizontal="left" vertical="top" wrapText="1"/>
    </xf>
    <xf numFmtId="0" fontId="17" fillId="0" borderId="10" xfId="0" applyFont="1" applyBorder="1" applyAlignment="1">
      <alignment horizontal="left" vertical="center" wrapText="1"/>
    </xf>
    <xf numFmtId="0" fontId="17" fillId="0" borderId="24" xfId="0" applyFont="1" applyBorder="1" applyAlignment="1">
      <alignment horizontal="left" vertical="center" wrapText="1"/>
    </xf>
    <xf numFmtId="0" fontId="17" fillId="0" borderId="0" xfId="0" applyFont="1" applyBorder="1" applyAlignment="1">
      <alignment horizontal="left" vertical="center" wrapText="1"/>
    </xf>
    <xf numFmtId="0" fontId="17" fillId="0" borderId="30" xfId="0" applyFont="1" applyBorder="1" applyAlignment="1">
      <alignment horizontal="left" vertical="center" wrapText="1"/>
    </xf>
    <xf numFmtId="0" fontId="3" fillId="43" borderId="10" xfId="0" applyFont="1" applyFill="1" applyBorder="1" applyAlignment="1">
      <alignment horizontal="center" vertical="center" wrapText="1"/>
    </xf>
    <xf numFmtId="14" fontId="20" fillId="40" borderId="10" xfId="0" applyNumberFormat="1"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37" borderId="10" xfId="0" applyFont="1" applyFill="1" applyBorder="1" applyAlignment="1">
      <alignment horizontal="left" vertical="center" wrapText="1"/>
    </xf>
    <xf numFmtId="0" fontId="22"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4" fontId="2" fillId="0" borderId="47" xfId="0" applyNumberFormat="1" applyFont="1" applyFill="1" applyBorder="1" applyAlignment="1">
      <alignment horizontal="center" vertical="center" wrapText="1"/>
    </xf>
    <xf numFmtId="14" fontId="22" fillId="0" borderId="10" xfId="0" applyNumberFormat="1" applyFont="1" applyBorder="1" applyAlignment="1">
      <alignment horizontal="center" vertical="center" wrapText="1"/>
    </xf>
    <xf numFmtId="0" fontId="20" fillId="0" borderId="10" xfId="0" applyFont="1" applyBorder="1" applyAlignment="1">
      <alignment horizontal="center" vertical="center"/>
    </xf>
    <xf numFmtId="0" fontId="19" fillId="40" borderId="22" xfId="0" applyFont="1" applyFill="1" applyBorder="1" applyAlignment="1">
      <alignment horizontal="left" vertical="center" wrapText="1"/>
    </xf>
    <xf numFmtId="0" fontId="19" fillId="40" borderId="46" xfId="0" applyFont="1" applyFill="1" applyBorder="1" applyAlignment="1">
      <alignment horizontal="left" vertical="center" wrapText="1"/>
    </xf>
    <xf numFmtId="0" fontId="19" fillId="40" borderId="11" xfId="0" applyFont="1" applyFill="1" applyBorder="1" applyAlignment="1">
      <alignment horizontal="left" vertical="center" wrapText="1"/>
    </xf>
    <xf numFmtId="0" fontId="8" fillId="41" borderId="10" xfId="0" applyFont="1" applyFill="1" applyBorder="1" applyAlignment="1">
      <alignment horizontal="center" vertical="center" wrapText="1"/>
    </xf>
    <xf numFmtId="0" fontId="15" fillId="0" borderId="26" xfId="0" applyFont="1" applyBorder="1" applyAlignment="1">
      <alignment horizontal="center" vertical="center"/>
    </xf>
    <xf numFmtId="0" fontId="5" fillId="0" borderId="45" xfId="59" applyFont="1" applyFill="1" applyBorder="1" applyAlignment="1">
      <alignment horizontal="center" vertical="center" wrapText="1"/>
      <protection/>
    </xf>
    <xf numFmtId="0" fontId="5" fillId="0" borderId="31" xfId="59" applyFont="1" applyFill="1" applyBorder="1" applyAlignment="1">
      <alignment horizontal="center" vertical="center" wrapText="1"/>
      <protection/>
    </xf>
    <xf numFmtId="0" fontId="5" fillId="0" borderId="33" xfId="59" applyFont="1" applyFill="1" applyBorder="1" applyAlignment="1">
      <alignment horizontal="center" vertical="center" wrapText="1"/>
      <protection/>
    </xf>
    <xf numFmtId="0" fontId="5" fillId="0" borderId="41" xfId="59" applyFont="1" applyFill="1" applyBorder="1" applyAlignment="1">
      <alignment horizontal="center" vertical="center" wrapText="1"/>
      <protection/>
    </xf>
    <xf numFmtId="0" fontId="5" fillId="0" borderId="0" xfId="59" applyFont="1" applyFill="1" applyBorder="1" applyAlignment="1">
      <alignment horizontal="center" vertical="center" wrapText="1"/>
      <protection/>
    </xf>
    <xf numFmtId="0" fontId="5" fillId="0" borderId="34" xfId="59" applyFont="1" applyFill="1" applyBorder="1" applyAlignment="1">
      <alignment horizontal="center" vertical="center" wrapText="1"/>
      <protection/>
    </xf>
    <xf numFmtId="0" fontId="5" fillId="0" borderId="42" xfId="59" applyFont="1" applyFill="1" applyBorder="1" applyAlignment="1">
      <alignment horizontal="center" vertical="center" wrapText="1"/>
      <protection/>
    </xf>
    <xf numFmtId="0" fontId="5" fillId="0" borderId="37" xfId="59" applyFont="1" applyFill="1" applyBorder="1" applyAlignment="1">
      <alignment horizontal="center" vertical="center" wrapText="1"/>
      <protection/>
    </xf>
    <xf numFmtId="0" fontId="5" fillId="0" borderId="38" xfId="59" applyFont="1" applyFill="1" applyBorder="1" applyAlignment="1">
      <alignment horizontal="center" vertical="center" wrapText="1"/>
      <protection/>
    </xf>
    <xf numFmtId="0" fontId="5" fillId="0" borderId="49" xfId="59" applyFont="1" applyFill="1" applyBorder="1" applyAlignment="1">
      <alignment horizontal="center" vertical="center" wrapText="1"/>
      <protection/>
    </xf>
    <xf numFmtId="0" fontId="5" fillId="0" borderId="26" xfId="59" applyFont="1" applyFill="1" applyBorder="1" applyAlignment="1">
      <alignment horizontal="center" vertical="center" wrapText="1"/>
      <protection/>
    </xf>
    <xf numFmtId="0" fontId="5" fillId="0" borderId="50" xfId="59" applyFont="1" applyFill="1" applyBorder="1" applyAlignment="1">
      <alignment horizontal="center" vertical="center" wrapText="1"/>
      <protection/>
    </xf>
    <xf numFmtId="0" fontId="10" fillId="33" borderId="51" xfId="55" applyFont="1" applyFill="1" applyBorder="1" applyAlignment="1">
      <alignment horizontal="center" vertical="center"/>
      <protection/>
    </xf>
    <xf numFmtId="0" fontId="10" fillId="33" borderId="52" xfId="55" applyFont="1" applyFill="1" applyBorder="1" applyAlignment="1">
      <alignment horizontal="center" vertical="center"/>
      <protection/>
    </xf>
    <xf numFmtId="0" fontId="10" fillId="33" borderId="53" xfId="55" applyFont="1" applyFill="1" applyBorder="1" applyAlignment="1">
      <alignment horizontal="center" vertical="center"/>
      <protection/>
    </xf>
    <xf numFmtId="0" fontId="2" fillId="0" borderId="54" xfId="55" applyFont="1" applyFill="1" applyBorder="1" applyAlignment="1">
      <alignment horizontal="center" vertical="center" wrapText="1"/>
      <protection/>
    </xf>
    <xf numFmtId="0" fontId="2" fillId="0" borderId="17" xfId="55" applyFont="1" applyFill="1" applyBorder="1" applyAlignment="1">
      <alignment horizontal="center" vertical="center" wrapText="1"/>
      <protection/>
    </xf>
    <xf numFmtId="0" fontId="10" fillId="33" borderId="11" xfId="55" applyFont="1" applyFill="1" applyBorder="1" applyAlignment="1">
      <alignment horizontal="center" vertical="center"/>
      <protection/>
    </xf>
    <xf numFmtId="0" fontId="10" fillId="33" borderId="12" xfId="55" applyFont="1" applyFill="1" applyBorder="1" applyAlignment="1">
      <alignment horizontal="center" vertical="center"/>
      <protection/>
    </xf>
    <xf numFmtId="0" fontId="10" fillId="33" borderId="13" xfId="55" applyFont="1" applyFill="1" applyBorder="1" applyAlignment="1">
      <alignment horizontal="center" vertical="center" wrapText="1"/>
      <protection/>
    </xf>
    <xf numFmtId="0" fontId="10" fillId="33" borderId="20" xfId="55" applyFont="1" applyFill="1" applyBorder="1" applyAlignment="1">
      <alignment horizontal="center" vertical="center" wrapText="1"/>
      <protection/>
    </xf>
    <xf numFmtId="0" fontId="2" fillId="0" borderId="11" xfId="55" applyBorder="1" applyAlignment="1">
      <alignment horizontal="center" vertical="center" wrapText="1"/>
      <protection/>
    </xf>
    <xf numFmtId="0" fontId="2" fillId="0" borderId="10" xfId="55" applyBorder="1" applyAlignment="1">
      <alignment horizontal="center" vertical="center"/>
      <protection/>
    </xf>
    <xf numFmtId="0" fontId="2" fillId="0" borderId="10" xfId="55" applyFill="1" applyBorder="1" applyAlignment="1">
      <alignment horizontal="center" vertical="center" wrapText="1"/>
      <protection/>
    </xf>
    <xf numFmtId="0" fontId="2" fillId="0" borderId="10" xfId="55" applyFill="1" applyBorder="1" applyAlignment="1">
      <alignment horizontal="center" vertical="center"/>
      <protection/>
    </xf>
    <xf numFmtId="0" fontId="10" fillId="33" borderId="54" xfId="55" applyFont="1" applyFill="1" applyBorder="1" applyAlignment="1">
      <alignment horizontal="center" vertical="center"/>
      <protection/>
    </xf>
    <xf numFmtId="0" fontId="10" fillId="33" borderId="19" xfId="55" applyFont="1" applyFill="1" applyBorder="1" applyAlignment="1">
      <alignment horizontal="center" vertical="center"/>
      <protection/>
    </xf>
    <xf numFmtId="0" fontId="2" fillId="0" borderId="10" xfId="55" applyBorder="1" applyAlignment="1">
      <alignment horizontal="center" vertical="center" wrapText="1"/>
      <protection/>
    </xf>
    <xf numFmtId="0" fontId="2" fillId="0" borderId="12" xfId="55" applyBorder="1" applyAlignment="1">
      <alignment horizontal="center" vertical="center"/>
      <protection/>
    </xf>
    <xf numFmtId="0" fontId="2" fillId="0" borderId="19" xfId="55"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 2" xfId="54"/>
    <cellStyle name="Normal_FORMATOS" xfId="55"/>
    <cellStyle name="Normal_FORMATOS 3" xfId="56"/>
    <cellStyle name="Normal_FORMATOS 5" xfId="57"/>
    <cellStyle name="Normal_Libro1" xfId="58"/>
    <cellStyle name="Normal_Mapa de riesgos de INGEOMINAS"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205">
    <dxf>
      <fill>
        <patternFill>
          <bgColor rgb="FFFFC000"/>
        </patternFill>
      </fill>
    </dxf>
    <dxf>
      <fill>
        <patternFill>
          <bgColor rgb="FFFF0000"/>
        </patternFill>
      </fill>
    </dxf>
    <dxf>
      <fill>
        <patternFill>
          <bgColor rgb="FF92D050"/>
        </patternFill>
      </fill>
    </dxf>
    <dxf>
      <fill>
        <patternFill>
          <bgColor rgb="FF00B050"/>
        </patternFill>
      </fill>
    </dxf>
    <dxf>
      <fill>
        <patternFill>
          <bgColor theme="0" tint="-0.149959996342659"/>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indexed="47"/>
        </patternFill>
      </fill>
    </dxf>
    <dxf>
      <fill>
        <patternFill>
          <bgColor indexed="43"/>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rgb="FFFFC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FFC7CE"/>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B0F0"/>
        </patternFill>
      </fill>
    </dxf>
    <dxf>
      <fill>
        <patternFill>
          <bgColor rgb="FF00FF00"/>
        </patternFill>
      </fill>
    </dxf>
    <dxf>
      <fill>
        <patternFill>
          <bgColor rgb="FFFFFF00"/>
        </patternFill>
      </fill>
    </dxf>
    <dxf>
      <fill>
        <patternFill>
          <bgColor rgb="FFFFC000"/>
        </patternFill>
      </fill>
    </dxf>
    <dxf>
      <fill>
        <patternFill>
          <bgColor rgb="FFC0000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9</xdr:row>
      <xdr:rowOff>123825</xdr:rowOff>
    </xdr:from>
    <xdr:ext cx="104775" cy="180975"/>
    <xdr:sp fLocksText="0">
      <xdr:nvSpPr>
        <xdr:cNvPr id="1" name="Text Box 41"/>
        <xdr:cNvSpPr txBox="1">
          <a:spLocks noChangeArrowheads="1"/>
        </xdr:cNvSpPr>
      </xdr:nvSpPr>
      <xdr:spPr>
        <a:xfrm>
          <a:off x="10810875" y="2000250"/>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2"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3"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76300"/>
    <xdr:sp fLocksText="0">
      <xdr:nvSpPr>
        <xdr:cNvPr id="4" name="Text Box 41"/>
        <xdr:cNvSpPr txBox="1">
          <a:spLocks noChangeArrowheads="1"/>
        </xdr:cNvSpPr>
      </xdr:nvSpPr>
      <xdr:spPr>
        <a:xfrm>
          <a:off x="10810875" y="6029325"/>
          <a:ext cx="104775" cy="876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09550"/>
    <xdr:sp fLocksText="0">
      <xdr:nvSpPr>
        <xdr:cNvPr id="5" name="Text Box 41"/>
        <xdr:cNvSpPr txBox="1">
          <a:spLocks noChangeArrowheads="1"/>
        </xdr:cNvSpPr>
      </xdr:nvSpPr>
      <xdr:spPr>
        <a:xfrm>
          <a:off x="10810875" y="9182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8"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9"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85825"/>
    <xdr:sp fLocksText="0">
      <xdr:nvSpPr>
        <xdr:cNvPr id="10" name="Text Box 41"/>
        <xdr:cNvSpPr txBox="1">
          <a:spLocks noChangeArrowheads="1"/>
        </xdr:cNvSpPr>
      </xdr:nvSpPr>
      <xdr:spPr>
        <a:xfrm>
          <a:off x="10810875" y="602932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1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4"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5"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16"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609600</xdr:colOff>
      <xdr:row>0</xdr:row>
      <xdr:rowOff>114300</xdr:rowOff>
    </xdr:from>
    <xdr:to>
      <xdr:col>1</xdr:col>
      <xdr:colOff>447675</xdr:colOff>
      <xdr:row>3</xdr:row>
      <xdr:rowOff>133350</xdr:rowOff>
    </xdr:to>
    <xdr:pic>
      <xdr:nvPicPr>
        <xdr:cNvPr id="17" name="24 Imagen" descr="logo cdmb 2.png"/>
        <xdr:cNvPicPr preferRelativeResize="1">
          <a:picLocks noChangeAspect="1"/>
        </xdr:cNvPicPr>
      </xdr:nvPicPr>
      <xdr:blipFill>
        <a:blip r:embed="rId1"/>
        <a:stretch>
          <a:fillRect/>
        </a:stretch>
      </xdr:blipFill>
      <xdr:spPr>
        <a:xfrm>
          <a:off x="609600" y="114300"/>
          <a:ext cx="1543050" cy="733425"/>
        </a:xfrm>
        <a:prstGeom prst="rect">
          <a:avLst/>
        </a:prstGeom>
        <a:noFill/>
        <a:ln w="9525" cmpd="sng">
          <a:noFill/>
        </a:ln>
      </xdr:spPr>
    </xdr:pic>
    <xdr:clientData/>
  </xdr:twoCellAnchor>
  <xdr:oneCellAnchor>
    <xdr:from>
      <xdr:col>7</xdr:col>
      <xdr:colOff>800100</xdr:colOff>
      <xdr:row>11</xdr:row>
      <xdr:rowOff>238125</xdr:rowOff>
    </xdr:from>
    <xdr:ext cx="104775" cy="228600"/>
    <xdr:sp fLocksText="0">
      <xdr:nvSpPr>
        <xdr:cNvPr id="18"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19"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1"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2"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3"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5"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6"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7"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8"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762000</xdr:colOff>
      <xdr:row>12</xdr:row>
      <xdr:rowOff>304800</xdr:rowOff>
    </xdr:from>
    <xdr:ext cx="104775" cy="295275"/>
    <xdr:sp fLocksText="0">
      <xdr:nvSpPr>
        <xdr:cNvPr id="30" name="Text Box 41"/>
        <xdr:cNvSpPr txBox="1">
          <a:spLocks noChangeArrowheads="1"/>
        </xdr:cNvSpPr>
      </xdr:nvSpPr>
      <xdr:spPr>
        <a:xfrm>
          <a:off x="107727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904875"/>
    <xdr:sp fLocksText="0">
      <xdr:nvSpPr>
        <xdr:cNvPr id="31" name="Text Box 41"/>
        <xdr:cNvSpPr txBox="1">
          <a:spLocks noChangeArrowheads="1"/>
        </xdr:cNvSpPr>
      </xdr:nvSpPr>
      <xdr:spPr>
        <a:xfrm>
          <a:off x="10810875" y="9182100"/>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2"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3"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4"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5"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7"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40"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1"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4"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5"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8"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49"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1"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3"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5"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6"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7"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11</xdr:row>
      <xdr:rowOff>200025</xdr:rowOff>
    </xdr:from>
    <xdr:ext cx="104775" cy="190500"/>
    <xdr:sp fLocksText="0">
      <xdr:nvSpPr>
        <xdr:cNvPr id="58" name="Text Box 41"/>
        <xdr:cNvSpPr txBox="1">
          <a:spLocks noChangeArrowheads="1"/>
        </xdr:cNvSpPr>
      </xdr:nvSpPr>
      <xdr:spPr>
        <a:xfrm>
          <a:off x="10839450"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59"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0"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1"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3"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4"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5"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6"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7"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8"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9"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0"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1"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72"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3"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0"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1"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2"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3"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4"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86"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8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0"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1"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2"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6"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7"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8"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9"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23950"/>
    <xdr:sp fLocksText="0">
      <xdr:nvSpPr>
        <xdr:cNvPr id="100" name="Text Box 41"/>
        <xdr:cNvSpPr txBox="1">
          <a:spLocks noChangeArrowheads="1"/>
        </xdr:cNvSpPr>
      </xdr:nvSpPr>
      <xdr:spPr>
        <a:xfrm>
          <a:off x="10810875" y="4381500"/>
          <a:ext cx="104775" cy="11239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01"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295275</xdr:rowOff>
    </xdr:from>
    <xdr:ext cx="104775" cy="295275"/>
    <xdr:sp fLocksText="0">
      <xdr:nvSpPr>
        <xdr:cNvPr id="102" name="Text Box 41"/>
        <xdr:cNvSpPr txBox="1">
          <a:spLocks noChangeArrowheads="1"/>
        </xdr:cNvSpPr>
      </xdr:nvSpPr>
      <xdr:spPr>
        <a:xfrm>
          <a:off x="10810875" y="4371975"/>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4"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13</xdr:row>
      <xdr:rowOff>247650</xdr:rowOff>
    </xdr:from>
    <xdr:ext cx="104775" cy="238125"/>
    <xdr:sp fLocksText="0">
      <xdr:nvSpPr>
        <xdr:cNvPr id="107" name="Text Box 41"/>
        <xdr:cNvSpPr txBox="1">
          <a:spLocks noChangeArrowheads="1"/>
        </xdr:cNvSpPr>
      </xdr:nvSpPr>
      <xdr:spPr>
        <a:xfrm>
          <a:off x="10839450"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8"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9"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0"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2"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3"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5"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6"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7"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8"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9"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20"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2"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3"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5"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6"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7"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8"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29"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3"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4"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3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3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2"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3"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5"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47"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8"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9"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0"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2"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4"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6"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7"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8"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9"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0"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1"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3"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65"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6"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7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4"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5"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7"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8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16</xdr:row>
      <xdr:rowOff>238125</xdr:rowOff>
    </xdr:from>
    <xdr:ext cx="104775" cy="228600"/>
    <xdr:sp fLocksText="0">
      <xdr:nvSpPr>
        <xdr:cNvPr id="183" name="Text Box 41"/>
        <xdr:cNvSpPr txBox="1">
          <a:spLocks noChangeArrowheads="1"/>
        </xdr:cNvSpPr>
      </xdr:nvSpPr>
      <xdr:spPr>
        <a:xfrm>
          <a:off x="10839450"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4"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5"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6"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7"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8"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9"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90"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91"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85825"/>
    <xdr:sp fLocksText="0">
      <xdr:nvSpPr>
        <xdr:cNvPr id="192" name="Text Box 41"/>
        <xdr:cNvSpPr txBox="1">
          <a:spLocks noChangeArrowheads="1"/>
        </xdr:cNvSpPr>
      </xdr:nvSpPr>
      <xdr:spPr>
        <a:xfrm>
          <a:off x="10810875" y="13544550"/>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3"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4"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5"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6"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7"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8"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9"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200"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201"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2"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3"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4"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5"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16</xdr:row>
      <xdr:rowOff>247650</xdr:rowOff>
    </xdr:from>
    <xdr:ext cx="114300" cy="209550"/>
    <xdr:sp>
      <xdr:nvSpPr>
        <xdr:cNvPr id="206" name="Text Box 41"/>
        <xdr:cNvSpPr txBox="1">
          <a:spLocks noChangeArrowheads="1"/>
        </xdr:cNvSpPr>
      </xdr:nvSpPr>
      <xdr:spPr>
        <a:xfrm>
          <a:off x="10829925" y="11458575"/>
          <a:ext cx="11430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7"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8"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09"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0"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3"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4"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5"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6"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7"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8"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9"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0"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3"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28600"/>
    <xdr:sp>
      <xdr:nvSpPr>
        <xdr:cNvPr id="224" name="Text Box 41"/>
        <xdr:cNvSpPr txBox="1">
          <a:spLocks noChangeArrowheads="1"/>
        </xdr:cNvSpPr>
      </xdr:nvSpPr>
      <xdr:spPr>
        <a:xfrm>
          <a:off x="10810875" y="1145857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5"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26"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7"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8"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9"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30"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1"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2"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3"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4"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5"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6"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7"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8"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39"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0"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1"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2"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3"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4"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5"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6"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7"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48"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9"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0"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1"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2"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828675</xdr:colOff>
      <xdr:row>19</xdr:row>
      <xdr:rowOff>238125</xdr:rowOff>
    </xdr:from>
    <xdr:ext cx="104775" cy="228600"/>
    <xdr:sp fLocksText="0">
      <xdr:nvSpPr>
        <xdr:cNvPr id="253" name="Text Box 41"/>
        <xdr:cNvSpPr txBox="1">
          <a:spLocks noChangeArrowheads="1"/>
        </xdr:cNvSpPr>
      </xdr:nvSpPr>
      <xdr:spPr>
        <a:xfrm>
          <a:off x="10839450"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4"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5"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6"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7"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8"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9"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61"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2"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3"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4"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5"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6"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95350"/>
    <xdr:sp fLocksText="0">
      <xdr:nvSpPr>
        <xdr:cNvPr id="267" name="Text Box 41"/>
        <xdr:cNvSpPr txBox="1">
          <a:spLocks noChangeArrowheads="1"/>
        </xdr:cNvSpPr>
      </xdr:nvSpPr>
      <xdr:spPr>
        <a:xfrm>
          <a:off x="10810875" y="13544550"/>
          <a:ext cx="104775" cy="8953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228600</xdr:rowOff>
    </xdr:from>
    <xdr:ext cx="104775" cy="228600"/>
    <xdr:sp fLocksText="0">
      <xdr:nvSpPr>
        <xdr:cNvPr id="268" name="Text Box 41"/>
        <xdr:cNvSpPr txBox="1">
          <a:spLocks noChangeArrowheads="1"/>
        </xdr:cNvSpPr>
      </xdr:nvSpPr>
      <xdr:spPr>
        <a:xfrm>
          <a:off x="10810875" y="14201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9"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1"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2"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695325"/>
    <xdr:sp fLocksText="0">
      <xdr:nvSpPr>
        <xdr:cNvPr id="273" name="Text Box 41"/>
        <xdr:cNvSpPr txBox="1">
          <a:spLocks noChangeArrowheads="1"/>
        </xdr:cNvSpPr>
      </xdr:nvSpPr>
      <xdr:spPr>
        <a:xfrm>
          <a:off x="10810875" y="14211300"/>
          <a:ext cx="104775" cy="695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4"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5"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6"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7"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8"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279"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0"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2"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3"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88"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89"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1"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2"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5"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7"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8"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0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01"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2"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3"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4"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5"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6"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8"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0"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1"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2"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3"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4"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5"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7"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1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23"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7"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8"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30"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3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2"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5"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6"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7"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9"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4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3"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4"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66725"/>
    <xdr:sp fLocksText="0">
      <xdr:nvSpPr>
        <xdr:cNvPr id="345" name="Text Box 41"/>
        <xdr:cNvSpPr txBox="1">
          <a:spLocks noChangeArrowheads="1"/>
        </xdr:cNvSpPr>
      </xdr:nvSpPr>
      <xdr:spPr>
        <a:xfrm>
          <a:off x="10829925" y="16516350"/>
          <a:ext cx="114300" cy="466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76250"/>
    <xdr:sp fLocksText="0">
      <xdr:nvSpPr>
        <xdr:cNvPr id="346" name="Text Box 41"/>
        <xdr:cNvSpPr txBox="1">
          <a:spLocks noChangeArrowheads="1"/>
        </xdr:cNvSpPr>
      </xdr:nvSpPr>
      <xdr:spPr>
        <a:xfrm>
          <a:off x="10829925" y="16516350"/>
          <a:ext cx="114300" cy="476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238125</xdr:rowOff>
    </xdr:from>
    <xdr:ext cx="114300" cy="409575"/>
    <xdr:sp fLocksText="0">
      <xdr:nvSpPr>
        <xdr:cNvPr id="347" name="Text Box 41"/>
        <xdr:cNvSpPr txBox="1">
          <a:spLocks noChangeArrowheads="1"/>
        </xdr:cNvSpPr>
      </xdr:nvSpPr>
      <xdr:spPr>
        <a:xfrm>
          <a:off x="10829925" y="16754475"/>
          <a:ext cx="114300"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21</xdr:row>
      <xdr:rowOff>238125</xdr:rowOff>
    </xdr:from>
    <xdr:ext cx="114300" cy="1076325"/>
    <xdr:sp fLocksText="0">
      <xdr:nvSpPr>
        <xdr:cNvPr id="348" name="Text Box 41"/>
        <xdr:cNvSpPr txBox="1">
          <a:spLocks noChangeArrowheads="1"/>
        </xdr:cNvSpPr>
      </xdr:nvSpPr>
      <xdr:spPr>
        <a:xfrm>
          <a:off x="10829925" y="18116550"/>
          <a:ext cx="114300" cy="1076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49"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0"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1"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2"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23</xdr:row>
      <xdr:rowOff>247650</xdr:rowOff>
    </xdr:from>
    <xdr:ext cx="104775" cy="228600"/>
    <xdr:sp fLocksText="0">
      <xdr:nvSpPr>
        <xdr:cNvPr id="353" name="Text Box 41"/>
        <xdr:cNvSpPr txBox="1">
          <a:spLocks noChangeArrowheads="1"/>
        </xdr:cNvSpPr>
      </xdr:nvSpPr>
      <xdr:spPr>
        <a:xfrm>
          <a:off x="10839450"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4"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5"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6"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7"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60"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2"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3"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4"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5"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6"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7"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0"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24</xdr:row>
      <xdr:rowOff>238125</xdr:rowOff>
    </xdr:from>
    <xdr:ext cx="104775" cy="228600"/>
    <xdr:sp fLocksText="0">
      <xdr:nvSpPr>
        <xdr:cNvPr id="372" name="Text Box 41"/>
        <xdr:cNvSpPr txBox="1">
          <a:spLocks noChangeArrowheads="1"/>
        </xdr:cNvSpPr>
      </xdr:nvSpPr>
      <xdr:spPr>
        <a:xfrm>
          <a:off x="10839450"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3"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4"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5"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6"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7"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8"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9"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80"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1"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2"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3"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4"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5"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228600</xdr:rowOff>
    </xdr:from>
    <xdr:ext cx="104775" cy="847725"/>
    <xdr:sp fLocksText="0">
      <xdr:nvSpPr>
        <xdr:cNvPr id="386" name="Text Box 41"/>
        <xdr:cNvSpPr txBox="1">
          <a:spLocks noChangeArrowheads="1"/>
        </xdr:cNvSpPr>
      </xdr:nvSpPr>
      <xdr:spPr>
        <a:xfrm>
          <a:off x="10810875" y="23955375"/>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7"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8"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9"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0"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1"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26</xdr:row>
      <xdr:rowOff>238125</xdr:rowOff>
    </xdr:from>
    <xdr:ext cx="104775" cy="228600"/>
    <xdr:sp fLocksText="0">
      <xdr:nvSpPr>
        <xdr:cNvPr id="392" name="Text Box 41"/>
        <xdr:cNvSpPr txBox="1">
          <a:spLocks noChangeArrowheads="1"/>
        </xdr:cNvSpPr>
      </xdr:nvSpPr>
      <xdr:spPr>
        <a:xfrm>
          <a:off x="10839450"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3"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4"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5"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6"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7"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8"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9"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400"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885825"/>
    <xdr:sp fLocksText="0">
      <xdr:nvSpPr>
        <xdr:cNvPr id="401" name="Text Box 41"/>
        <xdr:cNvSpPr txBox="1">
          <a:spLocks noChangeArrowheads="1"/>
        </xdr:cNvSpPr>
      </xdr:nvSpPr>
      <xdr:spPr>
        <a:xfrm>
          <a:off x="10810875" y="3039427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2"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3"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4"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5"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6"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7"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8"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9"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10"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1"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2"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3"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4"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5"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6"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9"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2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2"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4"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5"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6"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7"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2"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3"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4"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5"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6"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7"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8"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9"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0"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1"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2"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3"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4"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676275</xdr:colOff>
      <xdr:row>29</xdr:row>
      <xdr:rowOff>1390650</xdr:rowOff>
    </xdr:from>
    <xdr:ext cx="104775" cy="314325"/>
    <xdr:sp fLocksText="0">
      <xdr:nvSpPr>
        <xdr:cNvPr id="445" name="Text Box 41"/>
        <xdr:cNvSpPr txBox="1">
          <a:spLocks noChangeArrowheads="1"/>
        </xdr:cNvSpPr>
      </xdr:nvSpPr>
      <xdr:spPr>
        <a:xfrm>
          <a:off x="10687050" y="32880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904875"/>
    <xdr:sp fLocksText="0">
      <xdr:nvSpPr>
        <xdr:cNvPr id="446" name="Text Box 41"/>
        <xdr:cNvSpPr txBox="1">
          <a:spLocks noChangeArrowheads="1"/>
        </xdr:cNvSpPr>
      </xdr:nvSpPr>
      <xdr:spPr>
        <a:xfrm>
          <a:off x="10810875" y="31727775"/>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8"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9"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1"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2"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3"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4"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838200</xdr:colOff>
      <xdr:row>30</xdr:row>
      <xdr:rowOff>238125</xdr:rowOff>
    </xdr:from>
    <xdr:ext cx="104775" cy="228600"/>
    <xdr:sp fLocksText="0">
      <xdr:nvSpPr>
        <xdr:cNvPr id="455" name="Text Box 41"/>
        <xdr:cNvSpPr txBox="1">
          <a:spLocks noChangeArrowheads="1"/>
        </xdr:cNvSpPr>
      </xdr:nvSpPr>
      <xdr:spPr>
        <a:xfrm>
          <a:off x="108489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6"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7"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8"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9"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0"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1"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62"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4"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5"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6"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7"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8"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9"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0"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71"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2"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33575"/>
    <xdr:sp fLocksText="0">
      <xdr:nvSpPr>
        <xdr:cNvPr id="473" name="Text Box 41"/>
        <xdr:cNvSpPr txBox="1">
          <a:spLocks noChangeArrowheads="1"/>
        </xdr:cNvSpPr>
      </xdr:nvSpPr>
      <xdr:spPr>
        <a:xfrm>
          <a:off x="10810875" y="35766375"/>
          <a:ext cx="104775" cy="1933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52625"/>
    <xdr:sp fLocksText="0">
      <xdr:nvSpPr>
        <xdr:cNvPr id="474" name="Text Box 41"/>
        <xdr:cNvSpPr txBox="1">
          <a:spLocks noChangeArrowheads="1"/>
        </xdr:cNvSpPr>
      </xdr:nvSpPr>
      <xdr:spPr>
        <a:xfrm>
          <a:off x="10810875" y="35766375"/>
          <a:ext cx="104775" cy="1952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847725"/>
    <xdr:sp fLocksText="0">
      <xdr:nvSpPr>
        <xdr:cNvPr id="475" name="Text Box 41"/>
        <xdr:cNvSpPr txBox="1">
          <a:spLocks noChangeArrowheads="1"/>
        </xdr:cNvSpPr>
      </xdr:nvSpPr>
      <xdr:spPr>
        <a:xfrm>
          <a:off x="10810875" y="34613850"/>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228600</xdr:rowOff>
    </xdr:from>
    <xdr:ext cx="104775" cy="1323975"/>
    <xdr:sp fLocksText="0">
      <xdr:nvSpPr>
        <xdr:cNvPr id="476" name="Text Box 41"/>
        <xdr:cNvSpPr txBox="1">
          <a:spLocks noChangeArrowheads="1"/>
        </xdr:cNvSpPr>
      </xdr:nvSpPr>
      <xdr:spPr>
        <a:xfrm>
          <a:off x="10810875" y="35747325"/>
          <a:ext cx="104775" cy="1323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7"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8"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8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1"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2"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3"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4"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5"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6"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7"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8"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89"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0"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1"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2"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3"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4"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5"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6"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7"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8"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499"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0"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1"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2"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228600"/>
    <xdr:sp fLocksText="0">
      <xdr:nvSpPr>
        <xdr:cNvPr id="503" name="Text Box 41"/>
        <xdr:cNvSpPr txBox="1">
          <a:spLocks noChangeArrowheads="1"/>
        </xdr:cNvSpPr>
      </xdr:nvSpPr>
      <xdr:spPr>
        <a:xfrm>
          <a:off x="10839450"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4"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6"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7"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10"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1"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2"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3"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4"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5"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6"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85725"/>
    <xdr:sp fLocksText="0">
      <xdr:nvSpPr>
        <xdr:cNvPr id="517" name="Text Box 41"/>
        <xdr:cNvSpPr txBox="1">
          <a:spLocks noChangeArrowheads="1"/>
        </xdr:cNvSpPr>
      </xdr:nvSpPr>
      <xdr:spPr>
        <a:xfrm>
          <a:off x="10839450"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1"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2"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3"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4"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6"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7"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8"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9"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3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31"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2"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3"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4"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5"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6"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9"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0"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3"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4"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5"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7"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8"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49"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0"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1"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2"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3"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4"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5"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6"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58"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59"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0"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1"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2"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5"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67"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9"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70"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33</xdr:row>
      <xdr:rowOff>47625</xdr:rowOff>
    </xdr:from>
    <xdr:ext cx="104775" cy="323850"/>
    <xdr:sp fLocksText="0">
      <xdr:nvSpPr>
        <xdr:cNvPr id="575" name="Text Box 41"/>
        <xdr:cNvSpPr txBox="1">
          <a:spLocks noChangeArrowheads="1"/>
        </xdr:cNvSpPr>
      </xdr:nvSpPr>
      <xdr:spPr>
        <a:xfrm>
          <a:off x="10706100" y="38585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7"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8"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9"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0"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82"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3"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4"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5"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7"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8"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9"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238125</xdr:rowOff>
    </xdr:from>
    <xdr:ext cx="104775" cy="228600"/>
    <xdr:sp fLocksText="0">
      <xdr:nvSpPr>
        <xdr:cNvPr id="590" name="Text Box 41"/>
        <xdr:cNvSpPr txBox="1">
          <a:spLocks noChangeArrowheads="1"/>
        </xdr:cNvSpPr>
      </xdr:nvSpPr>
      <xdr:spPr>
        <a:xfrm>
          <a:off x="10839450"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2"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3"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4"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5"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7"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8"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99"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0"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1"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2"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3"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4"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5"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0</xdr:rowOff>
    </xdr:from>
    <xdr:ext cx="104775" cy="228600"/>
    <xdr:sp fLocksText="0">
      <xdr:nvSpPr>
        <xdr:cNvPr id="607" name="Text Box 41"/>
        <xdr:cNvSpPr txBox="1">
          <a:spLocks noChangeArrowheads="1"/>
        </xdr:cNvSpPr>
      </xdr:nvSpPr>
      <xdr:spPr>
        <a:xfrm>
          <a:off x="10839450"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8"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9"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10"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1"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2"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35</xdr:row>
      <xdr:rowOff>47625</xdr:rowOff>
    </xdr:from>
    <xdr:ext cx="104775" cy="333375"/>
    <xdr:sp fLocksText="0">
      <xdr:nvSpPr>
        <xdr:cNvPr id="613" name="Text Box 41"/>
        <xdr:cNvSpPr txBox="1">
          <a:spLocks noChangeArrowheads="1"/>
        </xdr:cNvSpPr>
      </xdr:nvSpPr>
      <xdr:spPr>
        <a:xfrm>
          <a:off x="10706100" y="440817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123825</xdr:rowOff>
    </xdr:from>
    <xdr:to>
      <xdr:col>1</xdr:col>
      <xdr:colOff>838200</xdr:colOff>
      <xdr:row>3</xdr:row>
      <xdr:rowOff>142875</xdr:rowOff>
    </xdr:to>
    <xdr:pic>
      <xdr:nvPicPr>
        <xdr:cNvPr id="1" name="24 Imagen" descr="logo cdmb 2.png"/>
        <xdr:cNvPicPr preferRelativeResize="1">
          <a:picLocks noChangeAspect="1"/>
        </xdr:cNvPicPr>
      </xdr:nvPicPr>
      <xdr:blipFill>
        <a:blip r:embed="rId1"/>
        <a:stretch>
          <a:fillRect/>
        </a:stretch>
      </xdr:blipFill>
      <xdr:spPr>
        <a:xfrm>
          <a:off x="647700" y="123825"/>
          <a:ext cx="16478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800100</xdr:colOff>
      <xdr:row>9</xdr:row>
      <xdr:rowOff>123825</xdr:rowOff>
    </xdr:from>
    <xdr:ext cx="104775" cy="180975"/>
    <xdr:sp fLocksText="0">
      <xdr:nvSpPr>
        <xdr:cNvPr id="1" name="Text Box 41"/>
        <xdr:cNvSpPr txBox="1">
          <a:spLocks noChangeArrowheads="1"/>
        </xdr:cNvSpPr>
      </xdr:nvSpPr>
      <xdr:spPr>
        <a:xfrm>
          <a:off x="6267450" y="263842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723900</xdr:colOff>
      <xdr:row>11</xdr:row>
      <xdr:rowOff>0</xdr:rowOff>
    </xdr:from>
    <xdr:ext cx="104775" cy="219075"/>
    <xdr:sp fLocksText="0">
      <xdr:nvSpPr>
        <xdr:cNvPr id="2" name="Text Box 41"/>
        <xdr:cNvSpPr txBox="1">
          <a:spLocks noChangeArrowheads="1"/>
        </xdr:cNvSpPr>
      </xdr:nvSpPr>
      <xdr:spPr>
        <a:xfrm>
          <a:off x="61912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3"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57250"/>
    <xdr:sp fLocksText="0">
      <xdr:nvSpPr>
        <xdr:cNvPr id="4" name="Text Box 41"/>
        <xdr:cNvSpPr txBox="1">
          <a:spLocks noChangeArrowheads="1"/>
        </xdr:cNvSpPr>
      </xdr:nvSpPr>
      <xdr:spPr>
        <a:xfrm>
          <a:off x="16792575" y="114785775"/>
          <a:ext cx="104775" cy="857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00025"/>
    <xdr:sp fLocksText="0">
      <xdr:nvSpPr>
        <xdr:cNvPr id="5" name="Text Box 41"/>
        <xdr:cNvSpPr txBox="1">
          <a:spLocks noChangeArrowheads="1"/>
        </xdr:cNvSpPr>
      </xdr:nvSpPr>
      <xdr:spPr>
        <a:xfrm>
          <a:off x="16792575" y="114785775"/>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6"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11</xdr:row>
      <xdr:rowOff>0</xdr:rowOff>
    </xdr:from>
    <xdr:ext cx="104775" cy="219075"/>
    <xdr:sp fLocksText="0">
      <xdr:nvSpPr>
        <xdr:cNvPr id="7" name="Text Box 41"/>
        <xdr:cNvSpPr txBox="1">
          <a:spLocks noChangeArrowheads="1"/>
        </xdr:cNvSpPr>
      </xdr:nvSpPr>
      <xdr:spPr>
        <a:xfrm>
          <a:off x="62674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11</xdr:row>
      <xdr:rowOff>0</xdr:rowOff>
    </xdr:from>
    <xdr:ext cx="104775" cy="219075"/>
    <xdr:sp fLocksText="0">
      <xdr:nvSpPr>
        <xdr:cNvPr id="8" name="Text Box 41"/>
        <xdr:cNvSpPr txBox="1">
          <a:spLocks noChangeArrowheads="1"/>
        </xdr:cNvSpPr>
      </xdr:nvSpPr>
      <xdr:spPr>
        <a:xfrm>
          <a:off x="62674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9"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66775"/>
    <xdr:sp fLocksText="0">
      <xdr:nvSpPr>
        <xdr:cNvPr id="10" name="Text Box 41"/>
        <xdr:cNvSpPr txBox="1">
          <a:spLocks noChangeArrowheads="1"/>
        </xdr:cNvSpPr>
      </xdr:nvSpPr>
      <xdr:spPr>
        <a:xfrm>
          <a:off x="16792575" y="114785775"/>
          <a:ext cx="104775" cy="866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19075"/>
    <xdr:sp fLocksText="0">
      <xdr:nvSpPr>
        <xdr:cNvPr id="11" name="Text Box 41"/>
        <xdr:cNvSpPr txBox="1">
          <a:spLocks noChangeArrowheads="1"/>
        </xdr:cNvSpPr>
      </xdr:nvSpPr>
      <xdr:spPr>
        <a:xfrm>
          <a:off x="16792575"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12"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13"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66775"/>
    <xdr:sp fLocksText="0">
      <xdr:nvSpPr>
        <xdr:cNvPr id="14" name="Text Box 41"/>
        <xdr:cNvSpPr txBox="1">
          <a:spLocks noChangeArrowheads="1"/>
        </xdr:cNvSpPr>
      </xdr:nvSpPr>
      <xdr:spPr>
        <a:xfrm>
          <a:off x="16792575" y="114785775"/>
          <a:ext cx="104775" cy="866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19075"/>
    <xdr:sp fLocksText="0">
      <xdr:nvSpPr>
        <xdr:cNvPr id="15" name="Text Box 41"/>
        <xdr:cNvSpPr txBox="1">
          <a:spLocks noChangeArrowheads="1"/>
        </xdr:cNvSpPr>
      </xdr:nvSpPr>
      <xdr:spPr>
        <a:xfrm>
          <a:off x="16792575"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923925</xdr:colOff>
      <xdr:row>0</xdr:row>
      <xdr:rowOff>114300</xdr:rowOff>
    </xdr:from>
    <xdr:to>
      <xdr:col>1</xdr:col>
      <xdr:colOff>400050</xdr:colOff>
      <xdr:row>2</xdr:row>
      <xdr:rowOff>95250</xdr:rowOff>
    </xdr:to>
    <xdr:pic>
      <xdr:nvPicPr>
        <xdr:cNvPr id="16" name="24 Imagen" descr="logo cdmb 2.png"/>
        <xdr:cNvPicPr preferRelativeResize="1">
          <a:picLocks noChangeAspect="1"/>
        </xdr:cNvPicPr>
      </xdr:nvPicPr>
      <xdr:blipFill>
        <a:blip r:embed="rId1"/>
        <a:stretch>
          <a:fillRect/>
        </a:stretch>
      </xdr:blipFill>
      <xdr:spPr>
        <a:xfrm>
          <a:off x="923925" y="114300"/>
          <a:ext cx="971550" cy="457200"/>
        </a:xfrm>
        <a:prstGeom prst="rect">
          <a:avLst/>
        </a:prstGeom>
        <a:noFill/>
        <a:ln w="9525" cmpd="sng">
          <a:noFill/>
        </a:ln>
      </xdr:spPr>
    </xdr:pic>
    <xdr:clientData/>
  </xdr:twoCellAnchor>
  <xdr:oneCellAnchor>
    <xdr:from>
      <xdr:col>4</xdr:col>
      <xdr:colOff>800100</xdr:colOff>
      <xdr:row>13</xdr:row>
      <xdr:rowOff>0</xdr:rowOff>
    </xdr:from>
    <xdr:ext cx="104775" cy="219075"/>
    <xdr:sp fLocksText="0">
      <xdr:nvSpPr>
        <xdr:cNvPr id="17"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18"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19"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0"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4"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5"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6"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7"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8"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9"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0"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1"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2"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3"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4"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5"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6"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7"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8"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9"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40"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1"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2"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3"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4"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5"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6"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7"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8"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49"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0"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1"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2"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3"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4"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5"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6"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7" name="Text Box 41"/>
        <xdr:cNvSpPr txBox="1">
          <a:spLocks noChangeArrowheads="1"/>
        </xdr:cNvSpPr>
      </xdr:nvSpPr>
      <xdr:spPr>
        <a:xfrm>
          <a:off x="6267450" y="455295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8" name="Text Box 41"/>
        <xdr:cNvSpPr txBox="1">
          <a:spLocks noChangeArrowheads="1"/>
        </xdr:cNvSpPr>
      </xdr:nvSpPr>
      <xdr:spPr>
        <a:xfrm>
          <a:off x="6267450" y="455295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9" name="Text Box 41"/>
        <xdr:cNvSpPr txBox="1">
          <a:spLocks noChangeArrowheads="1"/>
        </xdr:cNvSpPr>
      </xdr:nvSpPr>
      <xdr:spPr>
        <a:xfrm>
          <a:off x="6267450" y="455295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60" name="Text Box 41"/>
        <xdr:cNvSpPr txBox="1">
          <a:spLocks noChangeArrowheads="1"/>
        </xdr:cNvSpPr>
      </xdr:nvSpPr>
      <xdr:spPr>
        <a:xfrm>
          <a:off x="6267450" y="455295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1"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2"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3"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4"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5"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6"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7"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8"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9"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0"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1"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2" name="Text Box 41"/>
        <xdr:cNvSpPr txBox="1">
          <a:spLocks noChangeArrowheads="1"/>
        </xdr:cNvSpPr>
      </xdr:nvSpPr>
      <xdr:spPr>
        <a:xfrm>
          <a:off x="6267450" y="485013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3"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4"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5"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6"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7"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8"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9"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0"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1"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2"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3"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4"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5"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6"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7"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8"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9"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0"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1"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2"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3"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4"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5"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6" name="Text Box 41"/>
        <xdr:cNvSpPr txBox="1">
          <a:spLocks noChangeArrowheads="1"/>
        </xdr:cNvSpPr>
      </xdr:nvSpPr>
      <xdr:spPr>
        <a:xfrm>
          <a:off x="6267450" y="57569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7"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8"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9"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0"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1"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2"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3"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4"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5"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6"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7"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8" name="Text Box 41"/>
        <xdr:cNvSpPr txBox="1">
          <a:spLocks noChangeArrowheads="1"/>
        </xdr:cNvSpPr>
      </xdr:nvSpPr>
      <xdr:spPr>
        <a:xfrm>
          <a:off x="6267450" y="633793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09"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0"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1"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2"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3"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4"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5"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6"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7"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8"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190625"/>
    <xdr:sp fLocksText="0">
      <xdr:nvSpPr>
        <xdr:cNvPr id="119" name="Text Box 41"/>
        <xdr:cNvSpPr txBox="1">
          <a:spLocks noChangeArrowheads="1"/>
        </xdr:cNvSpPr>
      </xdr:nvSpPr>
      <xdr:spPr>
        <a:xfrm>
          <a:off x="6267450" y="67084575"/>
          <a:ext cx="104775" cy="1190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0"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1"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2"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3"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4"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5"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6"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7"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8"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9"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30"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31" name="Text Box 41"/>
        <xdr:cNvSpPr txBox="1">
          <a:spLocks noChangeArrowheads="1"/>
        </xdr:cNvSpPr>
      </xdr:nvSpPr>
      <xdr:spPr>
        <a:xfrm>
          <a:off x="6267450" y="744188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2"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3"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4"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5"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6"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7"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8"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9"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0"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1"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2"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3" name="Text Box 41"/>
        <xdr:cNvSpPr txBox="1">
          <a:spLocks noChangeArrowheads="1"/>
        </xdr:cNvSpPr>
      </xdr:nvSpPr>
      <xdr:spPr>
        <a:xfrm>
          <a:off x="6267450" y="76485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4"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5"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6"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7"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8"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9"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0"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1"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2"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3"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4"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5"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6"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7"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8"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9"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0"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1"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2"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3"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4"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5"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6"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7" name="Text Box 41"/>
        <xdr:cNvSpPr txBox="1">
          <a:spLocks noChangeArrowheads="1"/>
        </xdr:cNvSpPr>
      </xdr:nvSpPr>
      <xdr:spPr>
        <a:xfrm>
          <a:off x="6267450" y="851249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68"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69"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0"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1"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2"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3"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4"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5"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6"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7"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8"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9" name="Text Box 41"/>
        <xdr:cNvSpPr txBox="1">
          <a:spLocks noChangeArrowheads="1"/>
        </xdr:cNvSpPr>
      </xdr:nvSpPr>
      <xdr:spPr>
        <a:xfrm>
          <a:off x="6267450" y="98021775"/>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0"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1"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2"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3"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4"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5"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6"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7"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8"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9"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90"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91" name="Text Box 41"/>
        <xdr:cNvSpPr txBox="1">
          <a:spLocks noChangeArrowheads="1"/>
        </xdr:cNvSpPr>
      </xdr:nvSpPr>
      <xdr:spPr>
        <a:xfrm>
          <a:off x="6267450" y="101393625"/>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2"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3"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4"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5"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6"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7"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8"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9"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0"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1"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2"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3" name="Text Box 41"/>
        <xdr:cNvSpPr txBox="1">
          <a:spLocks noChangeArrowheads="1"/>
        </xdr:cNvSpPr>
      </xdr:nvSpPr>
      <xdr:spPr>
        <a:xfrm>
          <a:off x="6267450" y="101393625"/>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4"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5"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6"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7"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8"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9"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0"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1"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2"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3"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4"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5" name="Text Box 41"/>
        <xdr:cNvSpPr txBox="1">
          <a:spLocks noChangeArrowheads="1"/>
        </xdr:cNvSpPr>
      </xdr:nvSpPr>
      <xdr:spPr>
        <a:xfrm>
          <a:off x="6267450" y="101393625"/>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6"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7"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8"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9"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4"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5"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6"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7"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28"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29"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30"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31"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2"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3"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4"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5" name="Text Box 41"/>
        <xdr:cNvSpPr txBox="1">
          <a:spLocks noChangeArrowheads="1"/>
        </xdr:cNvSpPr>
      </xdr:nvSpPr>
      <xdr:spPr>
        <a:xfrm>
          <a:off x="6267450" y="251079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6"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7"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8"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9" name="Text Box 41"/>
        <xdr:cNvSpPr txBox="1">
          <a:spLocks noChangeArrowheads="1"/>
        </xdr:cNvSpPr>
      </xdr:nvSpPr>
      <xdr:spPr>
        <a:xfrm>
          <a:off x="6267450" y="282606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0"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1"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2"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3" name="Text Box 41"/>
        <xdr:cNvSpPr txBox="1">
          <a:spLocks noChangeArrowheads="1"/>
        </xdr:cNvSpPr>
      </xdr:nvSpPr>
      <xdr:spPr>
        <a:xfrm>
          <a:off x="6267450" y="361188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4"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5"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6"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7" name="Text Box 41"/>
        <xdr:cNvSpPr txBox="1">
          <a:spLocks noChangeArrowheads="1"/>
        </xdr:cNvSpPr>
      </xdr:nvSpPr>
      <xdr:spPr>
        <a:xfrm>
          <a:off x="6267450" y="361188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48"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49"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50"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51" name="Text Box 41"/>
        <xdr:cNvSpPr txBox="1">
          <a:spLocks noChangeArrowheads="1"/>
        </xdr:cNvSpPr>
      </xdr:nvSpPr>
      <xdr:spPr>
        <a:xfrm>
          <a:off x="6267450" y="38366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2"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3"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4"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5" name="Text Box 41"/>
        <xdr:cNvSpPr txBox="1">
          <a:spLocks noChangeArrowheads="1"/>
        </xdr:cNvSpPr>
      </xdr:nvSpPr>
      <xdr:spPr>
        <a:xfrm>
          <a:off x="6267450" y="425862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6" name="Text Box 41"/>
        <xdr:cNvSpPr txBox="1">
          <a:spLocks noChangeArrowheads="1"/>
        </xdr:cNvSpPr>
      </xdr:nvSpPr>
      <xdr:spPr>
        <a:xfrm>
          <a:off x="6267450" y="4552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7" name="Text Box 41"/>
        <xdr:cNvSpPr txBox="1">
          <a:spLocks noChangeArrowheads="1"/>
        </xdr:cNvSpPr>
      </xdr:nvSpPr>
      <xdr:spPr>
        <a:xfrm>
          <a:off x="6267450" y="4552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8" name="Text Box 41"/>
        <xdr:cNvSpPr txBox="1">
          <a:spLocks noChangeArrowheads="1"/>
        </xdr:cNvSpPr>
      </xdr:nvSpPr>
      <xdr:spPr>
        <a:xfrm>
          <a:off x="6267450" y="4552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9" name="Text Box 41"/>
        <xdr:cNvSpPr txBox="1">
          <a:spLocks noChangeArrowheads="1"/>
        </xdr:cNvSpPr>
      </xdr:nvSpPr>
      <xdr:spPr>
        <a:xfrm>
          <a:off x="6267450" y="4552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0" name="Text Box 41"/>
        <xdr:cNvSpPr txBox="1">
          <a:spLocks noChangeArrowheads="1"/>
        </xdr:cNvSpPr>
      </xdr:nvSpPr>
      <xdr:spPr>
        <a:xfrm>
          <a:off x="6267450" y="48501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1" name="Text Box 41"/>
        <xdr:cNvSpPr txBox="1">
          <a:spLocks noChangeArrowheads="1"/>
        </xdr:cNvSpPr>
      </xdr:nvSpPr>
      <xdr:spPr>
        <a:xfrm>
          <a:off x="6267450" y="48501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2" name="Text Box 41"/>
        <xdr:cNvSpPr txBox="1">
          <a:spLocks noChangeArrowheads="1"/>
        </xdr:cNvSpPr>
      </xdr:nvSpPr>
      <xdr:spPr>
        <a:xfrm>
          <a:off x="6267450" y="48501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3" name="Text Box 41"/>
        <xdr:cNvSpPr txBox="1">
          <a:spLocks noChangeArrowheads="1"/>
        </xdr:cNvSpPr>
      </xdr:nvSpPr>
      <xdr:spPr>
        <a:xfrm>
          <a:off x="6267450" y="48501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4"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5"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6"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7" name="Text Box 41"/>
        <xdr:cNvSpPr txBox="1">
          <a:spLocks noChangeArrowheads="1"/>
        </xdr:cNvSpPr>
      </xdr:nvSpPr>
      <xdr:spPr>
        <a:xfrm>
          <a:off x="6267450" y="50863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8" name="Text Box 41"/>
        <xdr:cNvSpPr txBox="1">
          <a:spLocks noChangeArrowheads="1"/>
        </xdr:cNvSpPr>
      </xdr:nvSpPr>
      <xdr:spPr>
        <a:xfrm>
          <a:off x="6267450" y="5756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9" name="Text Box 41"/>
        <xdr:cNvSpPr txBox="1">
          <a:spLocks noChangeArrowheads="1"/>
        </xdr:cNvSpPr>
      </xdr:nvSpPr>
      <xdr:spPr>
        <a:xfrm>
          <a:off x="6267450" y="5756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0" name="Text Box 41"/>
        <xdr:cNvSpPr txBox="1">
          <a:spLocks noChangeArrowheads="1"/>
        </xdr:cNvSpPr>
      </xdr:nvSpPr>
      <xdr:spPr>
        <a:xfrm>
          <a:off x="6267450" y="5756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1" name="Text Box 41"/>
        <xdr:cNvSpPr txBox="1">
          <a:spLocks noChangeArrowheads="1"/>
        </xdr:cNvSpPr>
      </xdr:nvSpPr>
      <xdr:spPr>
        <a:xfrm>
          <a:off x="6267450" y="57569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2" name="Text Box 41"/>
        <xdr:cNvSpPr txBox="1">
          <a:spLocks noChangeArrowheads="1"/>
        </xdr:cNvSpPr>
      </xdr:nvSpPr>
      <xdr:spPr>
        <a:xfrm>
          <a:off x="6267450" y="63379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3" name="Text Box 41"/>
        <xdr:cNvSpPr txBox="1">
          <a:spLocks noChangeArrowheads="1"/>
        </xdr:cNvSpPr>
      </xdr:nvSpPr>
      <xdr:spPr>
        <a:xfrm>
          <a:off x="6267450" y="63379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4" name="Text Box 41"/>
        <xdr:cNvSpPr txBox="1">
          <a:spLocks noChangeArrowheads="1"/>
        </xdr:cNvSpPr>
      </xdr:nvSpPr>
      <xdr:spPr>
        <a:xfrm>
          <a:off x="6267450" y="63379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5" name="Text Box 41"/>
        <xdr:cNvSpPr txBox="1">
          <a:spLocks noChangeArrowheads="1"/>
        </xdr:cNvSpPr>
      </xdr:nvSpPr>
      <xdr:spPr>
        <a:xfrm>
          <a:off x="6267450" y="633793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6" name="Text Box 41"/>
        <xdr:cNvSpPr txBox="1">
          <a:spLocks noChangeArrowheads="1"/>
        </xdr:cNvSpPr>
      </xdr:nvSpPr>
      <xdr:spPr>
        <a:xfrm>
          <a:off x="6267450" y="670845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7" name="Text Box 41"/>
        <xdr:cNvSpPr txBox="1">
          <a:spLocks noChangeArrowheads="1"/>
        </xdr:cNvSpPr>
      </xdr:nvSpPr>
      <xdr:spPr>
        <a:xfrm>
          <a:off x="6267450" y="670845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8" name="Text Box 41"/>
        <xdr:cNvSpPr txBox="1">
          <a:spLocks noChangeArrowheads="1"/>
        </xdr:cNvSpPr>
      </xdr:nvSpPr>
      <xdr:spPr>
        <a:xfrm>
          <a:off x="6267450" y="670845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9" name="Text Box 41"/>
        <xdr:cNvSpPr txBox="1">
          <a:spLocks noChangeArrowheads="1"/>
        </xdr:cNvSpPr>
      </xdr:nvSpPr>
      <xdr:spPr>
        <a:xfrm>
          <a:off x="6267450" y="670845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0" name="Text Box 41"/>
        <xdr:cNvSpPr txBox="1">
          <a:spLocks noChangeArrowheads="1"/>
        </xdr:cNvSpPr>
      </xdr:nvSpPr>
      <xdr:spPr>
        <a:xfrm>
          <a:off x="6267450" y="744188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1" name="Text Box 41"/>
        <xdr:cNvSpPr txBox="1">
          <a:spLocks noChangeArrowheads="1"/>
        </xdr:cNvSpPr>
      </xdr:nvSpPr>
      <xdr:spPr>
        <a:xfrm>
          <a:off x="6267450" y="744188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2" name="Text Box 41"/>
        <xdr:cNvSpPr txBox="1">
          <a:spLocks noChangeArrowheads="1"/>
        </xdr:cNvSpPr>
      </xdr:nvSpPr>
      <xdr:spPr>
        <a:xfrm>
          <a:off x="6267450" y="744188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3" name="Text Box 41"/>
        <xdr:cNvSpPr txBox="1">
          <a:spLocks noChangeArrowheads="1"/>
        </xdr:cNvSpPr>
      </xdr:nvSpPr>
      <xdr:spPr>
        <a:xfrm>
          <a:off x="6267450" y="744188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4" name="Text Box 41"/>
        <xdr:cNvSpPr txBox="1">
          <a:spLocks noChangeArrowheads="1"/>
        </xdr:cNvSpPr>
      </xdr:nvSpPr>
      <xdr:spPr>
        <a:xfrm>
          <a:off x="6267450" y="764857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5" name="Text Box 41"/>
        <xdr:cNvSpPr txBox="1">
          <a:spLocks noChangeArrowheads="1"/>
        </xdr:cNvSpPr>
      </xdr:nvSpPr>
      <xdr:spPr>
        <a:xfrm>
          <a:off x="6267450" y="764857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6" name="Text Box 41"/>
        <xdr:cNvSpPr txBox="1">
          <a:spLocks noChangeArrowheads="1"/>
        </xdr:cNvSpPr>
      </xdr:nvSpPr>
      <xdr:spPr>
        <a:xfrm>
          <a:off x="6267450" y="764857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52</xdr:row>
      <xdr:rowOff>0</xdr:rowOff>
    </xdr:from>
    <xdr:ext cx="104775" cy="219075"/>
    <xdr:sp fLocksText="0">
      <xdr:nvSpPr>
        <xdr:cNvPr id="287" name="Text Box 41"/>
        <xdr:cNvSpPr txBox="1">
          <a:spLocks noChangeArrowheads="1"/>
        </xdr:cNvSpPr>
      </xdr:nvSpPr>
      <xdr:spPr>
        <a:xfrm>
          <a:off x="5572125"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8"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9"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0"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1" name="Text Box 41"/>
        <xdr:cNvSpPr txBox="1">
          <a:spLocks noChangeArrowheads="1"/>
        </xdr:cNvSpPr>
      </xdr:nvSpPr>
      <xdr:spPr>
        <a:xfrm>
          <a:off x="6267450" y="790194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2"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3"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4"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5"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6" name="Text Box 41"/>
        <xdr:cNvSpPr txBox="1">
          <a:spLocks noChangeArrowheads="1"/>
        </xdr:cNvSpPr>
      </xdr:nvSpPr>
      <xdr:spPr>
        <a:xfrm>
          <a:off x="6267450" y="980217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7" name="Text Box 41"/>
        <xdr:cNvSpPr txBox="1">
          <a:spLocks noChangeArrowheads="1"/>
        </xdr:cNvSpPr>
      </xdr:nvSpPr>
      <xdr:spPr>
        <a:xfrm>
          <a:off x="6267450" y="980217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8" name="Text Box 41"/>
        <xdr:cNvSpPr txBox="1">
          <a:spLocks noChangeArrowheads="1"/>
        </xdr:cNvSpPr>
      </xdr:nvSpPr>
      <xdr:spPr>
        <a:xfrm>
          <a:off x="6267450" y="980217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9" name="Text Box 41"/>
        <xdr:cNvSpPr txBox="1">
          <a:spLocks noChangeArrowheads="1"/>
        </xdr:cNvSpPr>
      </xdr:nvSpPr>
      <xdr:spPr>
        <a:xfrm>
          <a:off x="6267450" y="9802177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0"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1"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2"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3"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4"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5"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6"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7"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8"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9"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10"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11" name="Text Box 41"/>
        <xdr:cNvSpPr txBox="1">
          <a:spLocks noChangeArrowheads="1"/>
        </xdr:cNvSpPr>
      </xdr:nvSpPr>
      <xdr:spPr>
        <a:xfrm>
          <a:off x="6267450" y="101393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1181100</xdr:colOff>
      <xdr:row>69</xdr:row>
      <xdr:rowOff>95250</xdr:rowOff>
    </xdr:from>
    <xdr:ext cx="104775" cy="219075"/>
    <xdr:sp fLocksText="0">
      <xdr:nvSpPr>
        <xdr:cNvPr id="312" name="Text Box 41"/>
        <xdr:cNvSpPr txBox="1">
          <a:spLocks noChangeArrowheads="1"/>
        </xdr:cNvSpPr>
      </xdr:nvSpPr>
      <xdr:spPr>
        <a:xfrm>
          <a:off x="6648450" y="1112329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3" name="Text Box 41"/>
        <xdr:cNvSpPr txBox="1">
          <a:spLocks noChangeArrowheads="1"/>
        </xdr:cNvSpPr>
      </xdr:nvSpPr>
      <xdr:spPr>
        <a:xfrm>
          <a:off x="6267450" y="10828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4" name="Text Box 41"/>
        <xdr:cNvSpPr txBox="1">
          <a:spLocks noChangeArrowheads="1"/>
        </xdr:cNvSpPr>
      </xdr:nvSpPr>
      <xdr:spPr>
        <a:xfrm>
          <a:off x="6267450" y="10828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5" name="Text Box 41"/>
        <xdr:cNvSpPr txBox="1">
          <a:spLocks noChangeArrowheads="1"/>
        </xdr:cNvSpPr>
      </xdr:nvSpPr>
      <xdr:spPr>
        <a:xfrm>
          <a:off x="6267450" y="10828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6" name="Text Box 41"/>
        <xdr:cNvSpPr txBox="1">
          <a:spLocks noChangeArrowheads="1"/>
        </xdr:cNvSpPr>
      </xdr:nvSpPr>
      <xdr:spPr>
        <a:xfrm>
          <a:off x="6267450" y="111137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7" name="Text Box 41"/>
        <xdr:cNvSpPr txBox="1">
          <a:spLocks noChangeArrowheads="1"/>
        </xdr:cNvSpPr>
      </xdr:nvSpPr>
      <xdr:spPr>
        <a:xfrm>
          <a:off x="6267450" y="111137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8" name="Text Box 41"/>
        <xdr:cNvSpPr txBox="1">
          <a:spLocks noChangeArrowheads="1"/>
        </xdr:cNvSpPr>
      </xdr:nvSpPr>
      <xdr:spPr>
        <a:xfrm>
          <a:off x="6267450" y="111137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9" name="Text Box 41"/>
        <xdr:cNvSpPr txBox="1">
          <a:spLocks noChangeArrowheads="1"/>
        </xdr:cNvSpPr>
      </xdr:nvSpPr>
      <xdr:spPr>
        <a:xfrm>
          <a:off x="6267450" y="1111377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0"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1"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2"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3"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4"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5"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6"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7"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28"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29"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30"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31"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2"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3"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4"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5"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6"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7"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8"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9" name="Text Box 41"/>
        <xdr:cNvSpPr txBox="1">
          <a:spLocks noChangeArrowheads="1"/>
        </xdr:cNvSpPr>
      </xdr:nvSpPr>
      <xdr:spPr>
        <a:xfrm>
          <a:off x="6267450" y="1147857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0"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1"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2"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3"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4"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5"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6"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7"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48"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49"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4"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5"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6"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7"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8"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9"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4"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5"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6"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7"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8"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9"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70"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71" name="Text Box 41"/>
        <xdr:cNvSpPr txBox="1">
          <a:spLocks noChangeArrowheads="1"/>
        </xdr:cNvSpPr>
      </xdr:nvSpPr>
      <xdr:spPr>
        <a:xfrm>
          <a:off x="6267450" y="372237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2"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3"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4"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5"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6"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7"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8"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9"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0"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1"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2"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3"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55</xdr:row>
      <xdr:rowOff>0</xdr:rowOff>
    </xdr:from>
    <xdr:ext cx="104775" cy="219075"/>
    <xdr:sp fLocksText="0">
      <xdr:nvSpPr>
        <xdr:cNvPr id="384" name="Text Box 41"/>
        <xdr:cNvSpPr txBox="1">
          <a:spLocks noChangeArrowheads="1"/>
        </xdr:cNvSpPr>
      </xdr:nvSpPr>
      <xdr:spPr>
        <a:xfrm>
          <a:off x="5572125"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5"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6"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7"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8" name="Text Box 41"/>
        <xdr:cNvSpPr txBox="1">
          <a:spLocks noChangeArrowheads="1"/>
        </xdr:cNvSpPr>
      </xdr:nvSpPr>
      <xdr:spPr>
        <a:xfrm>
          <a:off x="6267450" y="85124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53"/>
  <sheetViews>
    <sheetView zoomScale="70" zoomScaleNormal="70" zoomScaleSheetLayoutView="100" zoomScalePageLayoutView="0" workbookViewId="0" topLeftCell="A1">
      <selection activeCell="I47" sqref="I47"/>
    </sheetView>
  </sheetViews>
  <sheetFormatPr defaultColWidth="11.421875" defaultRowHeight="13.5"/>
  <cols>
    <col min="1" max="1" width="25.57421875" style="30" customWidth="1"/>
    <col min="2" max="2" width="28.140625" style="30" customWidth="1"/>
    <col min="3" max="3" width="7.00390625" style="30" bestFit="1" customWidth="1"/>
    <col min="4" max="4" width="26.00390625" style="30" customWidth="1"/>
    <col min="5" max="5" width="16.7109375" style="30" customWidth="1"/>
    <col min="6" max="6" width="24.7109375" style="30" customWidth="1"/>
    <col min="7" max="7" width="22.00390625" style="30" customWidth="1"/>
    <col min="8" max="8" width="28.7109375" style="30" customWidth="1"/>
    <col min="9" max="9" width="12.28125" style="72" customWidth="1"/>
    <col min="10" max="10" width="20.57421875" style="72" customWidth="1"/>
    <col min="11" max="11" width="8.8515625" style="72" customWidth="1"/>
    <col min="12" max="12" width="15.8515625" style="72" customWidth="1"/>
    <col min="13" max="13" width="5.140625" style="30" hidden="1" customWidth="1"/>
    <col min="14" max="14" width="21.28125" style="30" customWidth="1"/>
    <col min="15" max="15" width="15.7109375" style="72" customWidth="1"/>
    <col min="16" max="16" width="12.28125" style="30" bestFit="1" customWidth="1"/>
    <col min="17" max="16384" width="11.421875" style="30" customWidth="1"/>
  </cols>
  <sheetData>
    <row r="1" spans="1:15" ht="18.75" customHeight="1">
      <c r="A1" s="366"/>
      <c r="B1" s="368"/>
      <c r="C1" s="360" t="s">
        <v>130</v>
      </c>
      <c r="D1" s="361"/>
      <c r="E1" s="361"/>
      <c r="F1" s="361"/>
      <c r="G1" s="361"/>
      <c r="H1" s="361"/>
      <c r="I1" s="361"/>
      <c r="J1" s="361"/>
      <c r="K1" s="361"/>
      <c r="L1" s="361"/>
      <c r="M1" s="361"/>
      <c r="N1" s="361"/>
      <c r="O1" s="362"/>
    </row>
    <row r="2" spans="1:15" ht="18.75" customHeight="1">
      <c r="A2" s="372"/>
      <c r="B2" s="373"/>
      <c r="C2" s="363"/>
      <c r="D2" s="364"/>
      <c r="E2" s="364"/>
      <c r="F2" s="364"/>
      <c r="G2" s="364"/>
      <c r="H2" s="364"/>
      <c r="I2" s="364"/>
      <c r="J2" s="364"/>
      <c r="K2" s="364"/>
      <c r="L2" s="364"/>
      <c r="M2" s="364"/>
      <c r="N2" s="364"/>
      <c r="O2" s="365"/>
    </row>
    <row r="3" spans="1:15" ht="18.75" customHeight="1">
      <c r="A3" s="372"/>
      <c r="B3" s="373"/>
      <c r="C3" s="374" t="s">
        <v>133</v>
      </c>
      <c r="D3" s="375"/>
      <c r="E3" s="375"/>
      <c r="F3" s="376"/>
      <c r="G3" s="374" t="s">
        <v>134</v>
      </c>
      <c r="H3" s="375"/>
      <c r="I3" s="376"/>
      <c r="J3" s="374" t="s">
        <v>135</v>
      </c>
      <c r="K3" s="375"/>
      <c r="L3" s="375"/>
      <c r="M3" s="375"/>
      <c r="N3" s="375"/>
      <c r="O3" s="376"/>
    </row>
    <row r="4" spans="1:15" ht="18.75" customHeight="1">
      <c r="A4" s="369"/>
      <c r="B4" s="371"/>
      <c r="C4" s="377" t="s">
        <v>137</v>
      </c>
      <c r="D4" s="378"/>
      <c r="E4" s="378"/>
      <c r="F4" s="379"/>
      <c r="G4" s="377" t="s">
        <v>136</v>
      </c>
      <c r="H4" s="378"/>
      <c r="I4" s="379"/>
      <c r="J4" s="377" t="s">
        <v>140</v>
      </c>
      <c r="K4" s="378"/>
      <c r="L4" s="378"/>
      <c r="M4" s="378"/>
      <c r="N4" s="378"/>
      <c r="O4" s="379"/>
    </row>
    <row r="5" spans="1:15" ht="18.75" customHeight="1">
      <c r="A5" s="141" t="s">
        <v>128</v>
      </c>
      <c r="B5" s="141" t="s">
        <v>129</v>
      </c>
      <c r="C5" s="366" t="s">
        <v>27</v>
      </c>
      <c r="D5" s="367"/>
      <c r="E5" s="367"/>
      <c r="F5" s="367"/>
      <c r="G5" s="367"/>
      <c r="H5" s="367"/>
      <c r="I5" s="367"/>
      <c r="J5" s="367"/>
      <c r="K5" s="367"/>
      <c r="L5" s="367"/>
      <c r="M5" s="367"/>
      <c r="N5" s="367"/>
      <c r="O5" s="368"/>
    </row>
    <row r="6" spans="1:15" ht="18.75" customHeight="1">
      <c r="A6" s="142" t="s">
        <v>131</v>
      </c>
      <c r="B6" s="143">
        <v>3</v>
      </c>
      <c r="C6" s="369"/>
      <c r="D6" s="370"/>
      <c r="E6" s="370"/>
      <c r="F6" s="370"/>
      <c r="G6" s="370"/>
      <c r="H6" s="370"/>
      <c r="I6" s="370"/>
      <c r="J6" s="370"/>
      <c r="K6" s="370"/>
      <c r="L6" s="370"/>
      <c r="M6" s="370"/>
      <c r="N6" s="370"/>
      <c r="O6" s="371"/>
    </row>
    <row r="7" spans="1:15" ht="5.25" customHeight="1">
      <c r="A7" s="142"/>
      <c r="B7" s="143"/>
      <c r="C7" s="138"/>
      <c r="D7" s="139"/>
      <c r="E7" s="139"/>
      <c r="F7" s="139"/>
      <c r="G7" s="139"/>
      <c r="H7" s="139"/>
      <c r="I7" s="139"/>
      <c r="J7" s="139"/>
      <c r="K7" s="139"/>
      <c r="L7" s="139"/>
      <c r="M7" s="139"/>
      <c r="N7" s="139"/>
      <c r="O7" s="140"/>
    </row>
    <row r="8" spans="1:15" s="29" customFormat="1" ht="15" customHeight="1">
      <c r="A8" s="380" t="s">
        <v>132</v>
      </c>
      <c r="B8" s="380"/>
      <c r="C8" s="380"/>
      <c r="D8" s="380"/>
      <c r="E8" s="380"/>
      <c r="F8" s="380"/>
      <c r="G8" s="380"/>
      <c r="H8" s="380"/>
      <c r="I8" s="380"/>
      <c r="J8" s="380"/>
      <c r="K8" s="380"/>
      <c r="L8" s="380"/>
      <c r="M8" s="380"/>
      <c r="N8" s="380"/>
      <c r="O8" s="380"/>
    </row>
    <row r="9" spans="1:15" s="29" customFormat="1" ht="15" customHeight="1">
      <c r="A9" s="380"/>
      <c r="B9" s="380"/>
      <c r="C9" s="380"/>
      <c r="D9" s="380"/>
      <c r="E9" s="380"/>
      <c r="F9" s="380"/>
      <c r="G9" s="380"/>
      <c r="H9" s="380"/>
      <c r="I9" s="380"/>
      <c r="J9" s="380"/>
      <c r="K9" s="380"/>
      <c r="L9" s="380"/>
      <c r="M9" s="380"/>
      <c r="N9" s="380"/>
      <c r="O9" s="380"/>
    </row>
    <row r="10" spans="1:15" s="31" customFormat="1" ht="39" customHeight="1">
      <c r="A10" s="190" t="s">
        <v>83</v>
      </c>
      <c r="B10" s="190" t="s">
        <v>84</v>
      </c>
      <c r="C10" s="190" t="s">
        <v>85</v>
      </c>
      <c r="D10" s="190" t="s">
        <v>39</v>
      </c>
      <c r="E10" s="144" t="s">
        <v>93</v>
      </c>
      <c r="F10" s="144" t="s">
        <v>94</v>
      </c>
      <c r="G10" s="144" t="s">
        <v>95</v>
      </c>
      <c r="H10" s="144" t="s">
        <v>96</v>
      </c>
      <c r="I10" s="144" t="s">
        <v>97</v>
      </c>
      <c r="J10" s="144" t="s">
        <v>144</v>
      </c>
      <c r="K10" s="144" t="s">
        <v>98</v>
      </c>
      <c r="L10" s="144" t="s">
        <v>145</v>
      </c>
      <c r="M10" s="144"/>
      <c r="N10" s="144"/>
      <c r="O10" s="144" t="s">
        <v>99</v>
      </c>
    </row>
    <row r="11" spans="1:18" ht="63" customHeight="1">
      <c r="A11" s="386" t="s">
        <v>165</v>
      </c>
      <c r="B11" s="385" t="s">
        <v>166</v>
      </c>
      <c r="C11" s="270" t="s">
        <v>167</v>
      </c>
      <c r="D11" s="25" t="s">
        <v>168</v>
      </c>
      <c r="E11" s="270" t="s">
        <v>141</v>
      </c>
      <c r="F11" s="270" t="s">
        <v>169</v>
      </c>
      <c r="G11" s="270" t="s">
        <v>170</v>
      </c>
      <c r="H11" s="270" t="s">
        <v>171</v>
      </c>
      <c r="I11" s="216">
        <v>20</v>
      </c>
      <c r="J11" s="216" t="str">
        <f>IF(I11=5,"MODERADO",IF(I11=10,"MAYOR",IF(I11=20,"CATASTROFICO","")))</f>
        <v>CATASTROFICO</v>
      </c>
      <c r="K11" s="216">
        <v>5</v>
      </c>
      <c r="L11" s="217" t="str">
        <f>IF(K11=1,"RARA VEZ",IF(K11=2,"IMPROBABLE",IF(K11=3,"POSIBLE",IF(K11=4,"PROBABLE",IF(K11=5,"CASI SEGURO","")))))</f>
        <v>CASI SEGURO</v>
      </c>
      <c r="M11" s="216">
        <f>I11*K11</f>
        <v>100</v>
      </c>
      <c r="N11" s="216" t="str">
        <f>CONCATENATE(L11,J11)</f>
        <v>CASI SEGUROCATASTROFICO</v>
      </c>
      <c r="O11" s="216" t="s">
        <v>120</v>
      </c>
      <c r="Q11" s="73"/>
      <c r="R11" s="114"/>
    </row>
    <row r="12" spans="1:17" ht="71.25" customHeight="1">
      <c r="A12" s="386"/>
      <c r="B12" s="385"/>
      <c r="C12" s="25" t="s">
        <v>172</v>
      </c>
      <c r="D12" s="270" t="s">
        <v>173</v>
      </c>
      <c r="E12" s="270" t="s">
        <v>141</v>
      </c>
      <c r="F12" s="270" t="s">
        <v>169</v>
      </c>
      <c r="G12" s="270" t="s">
        <v>174</v>
      </c>
      <c r="H12" s="270" t="s">
        <v>171</v>
      </c>
      <c r="I12" s="216">
        <v>20</v>
      </c>
      <c r="J12" s="216" t="str">
        <f aca="true" t="shared" si="0" ref="J12:J23">IF(I12=5,"MODERADO",IF(I12=10,"MAYOR",IF(I12=20,"CATASTROFICO","")))</f>
        <v>CATASTROFICO</v>
      </c>
      <c r="K12" s="216">
        <v>5</v>
      </c>
      <c r="L12" s="217" t="str">
        <f aca="true" t="shared" si="1" ref="L12:L23">IF(K12=1,"RARA VEZ",IF(K12=2,"IMPROBABLE",IF(K12=3,"POSIBLE",IF(K12=4,"PROBABLE",IF(K12=5,"CASI SEGURO","")))))</f>
        <v>CASI SEGURO</v>
      </c>
      <c r="M12" s="216">
        <f aca="true" t="shared" si="2" ref="M12:M23">I12*K12</f>
        <v>100</v>
      </c>
      <c r="N12" s="216" t="str">
        <f aca="true" t="shared" si="3" ref="N12:N24">CONCATENATE(L12,J12)</f>
        <v>CASI SEGUROCATASTROFICO</v>
      </c>
      <c r="O12" s="216" t="s">
        <v>120</v>
      </c>
      <c r="Q12" s="32"/>
    </row>
    <row r="13" spans="1:17" ht="135">
      <c r="A13" s="276" t="s">
        <v>189</v>
      </c>
      <c r="B13" s="277" t="s">
        <v>190</v>
      </c>
      <c r="C13" s="272" t="s">
        <v>188</v>
      </c>
      <c r="D13" s="273" t="s">
        <v>184</v>
      </c>
      <c r="E13" s="272" t="s">
        <v>141</v>
      </c>
      <c r="F13" s="274" t="s">
        <v>185</v>
      </c>
      <c r="G13" s="272" t="s">
        <v>186</v>
      </c>
      <c r="H13" s="272" t="s">
        <v>187</v>
      </c>
      <c r="I13" s="216">
        <v>20</v>
      </c>
      <c r="J13" s="216" t="str">
        <f t="shared" si="0"/>
        <v>CATASTROFICO</v>
      </c>
      <c r="K13" s="216">
        <v>5</v>
      </c>
      <c r="L13" s="217" t="str">
        <f t="shared" si="1"/>
        <v>CASI SEGURO</v>
      </c>
      <c r="M13" s="216">
        <f>I13*K13</f>
        <v>100</v>
      </c>
      <c r="N13" s="216" t="str">
        <f t="shared" si="3"/>
        <v>CASI SEGUROCATASTROFICO</v>
      </c>
      <c r="O13" s="216" t="s">
        <v>120</v>
      </c>
      <c r="Q13" s="32"/>
    </row>
    <row r="14" spans="1:17" ht="248.25" customHeight="1">
      <c r="A14" s="262" t="s">
        <v>197</v>
      </c>
      <c r="B14" s="267" t="s">
        <v>198</v>
      </c>
      <c r="C14" s="216" t="s">
        <v>199</v>
      </c>
      <c r="D14" s="173" t="s">
        <v>200</v>
      </c>
      <c r="E14" s="283" t="s">
        <v>141</v>
      </c>
      <c r="F14" s="283" t="s">
        <v>201</v>
      </c>
      <c r="G14" s="283" t="s">
        <v>202</v>
      </c>
      <c r="H14" s="283" t="s">
        <v>203</v>
      </c>
      <c r="I14" s="216">
        <v>20</v>
      </c>
      <c r="J14" s="216" t="str">
        <f t="shared" si="0"/>
        <v>CATASTROFICO</v>
      </c>
      <c r="K14" s="216">
        <v>5</v>
      </c>
      <c r="L14" s="217" t="str">
        <f t="shared" si="1"/>
        <v>CASI SEGURO</v>
      </c>
      <c r="M14" s="216">
        <f t="shared" si="2"/>
        <v>100</v>
      </c>
      <c r="N14" s="216" t="str">
        <f t="shared" si="3"/>
        <v>CASI SEGUROCATASTROFICO</v>
      </c>
      <c r="O14" s="216" t="s">
        <v>120</v>
      </c>
      <c r="Q14" s="32"/>
    </row>
    <row r="15" spans="1:17" ht="76.5">
      <c r="A15" s="386" t="s">
        <v>207</v>
      </c>
      <c r="B15" s="385" t="s">
        <v>208</v>
      </c>
      <c r="C15" s="25" t="s">
        <v>214</v>
      </c>
      <c r="D15" s="288" t="s">
        <v>209</v>
      </c>
      <c r="E15" s="270" t="s">
        <v>141</v>
      </c>
      <c r="F15" s="270" t="s">
        <v>210</v>
      </c>
      <c r="G15" s="270" t="s">
        <v>211</v>
      </c>
      <c r="H15" s="167" t="s">
        <v>212</v>
      </c>
      <c r="I15" s="216">
        <v>20</v>
      </c>
      <c r="J15" s="216" t="str">
        <f t="shared" si="0"/>
        <v>CATASTROFICO</v>
      </c>
      <c r="K15" s="216">
        <v>5</v>
      </c>
      <c r="L15" s="217" t="str">
        <f t="shared" si="1"/>
        <v>CASI SEGURO</v>
      </c>
      <c r="M15" s="216">
        <f t="shared" si="2"/>
        <v>100</v>
      </c>
      <c r="N15" s="216" t="str">
        <f t="shared" si="3"/>
        <v>CASI SEGUROCATASTROFICO</v>
      </c>
      <c r="O15" s="216" t="s">
        <v>120</v>
      </c>
      <c r="Q15" s="32"/>
    </row>
    <row r="16" spans="1:17" ht="102">
      <c r="A16" s="386"/>
      <c r="B16" s="385"/>
      <c r="C16" s="25" t="s">
        <v>215</v>
      </c>
      <c r="D16" s="283" t="s">
        <v>213</v>
      </c>
      <c r="E16" s="270" t="s">
        <v>141</v>
      </c>
      <c r="F16" s="270" t="s">
        <v>210</v>
      </c>
      <c r="G16" s="270" t="s">
        <v>211</v>
      </c>
      <c r="H16" s="167" t="s">
        <v>508</v>
      </c>
      <c r="I16" s="216">
        <v>20</v>
      </c>
      <c r="J16" s="216" t="str">
        <f t="shared" si="0"/>
        <v>CATASTROFICO</v>
      </c>
      <c r="K16" s="216">
        <v>5</v>
      </c>
      <c r="L16" s="217" t="str">
        <f t="shared" si="1"/>
        <v>CASI SEGURO</v>
      </c>
      <c r="M16" s="216">
        <f t="shared" si="2"/>
        <v>100</v>
      </c>
      <c r="N16" s="216" t="str">
        <f t="shared" si="3"/>
        <v>CASI SEGUROCATASTROFICO</v>
      </c>
      <c r="O16" s="216" t="s">
        <v>120</v>
      </c>
      <c r="Q16" s="32"/>
    </row>
    <row r="17" spans="1:15" ht="92.25" customHeight="1">
      <c r="A17" s="386" t="s">
        <v>225</v>
      </c>
      <c r="B17" s="385" t="s">
        <v>226</v>
      </c>
      <c r="C17" s="25" t="s">
        <v>236</v>
      </c>
      <c r="D17" s="25" t="s">
        <v>227</v>
      </c>
      <c r="E17" s="270" t="s">
        <v>141</v>
      </c>
      <c r="F17" s="167" t="s">
        <v>228</v>
      </c>
      <c r="G17" s="270" t="s">
        <v>229</v>
      </c>
      <c r="H17" s="167" t="s">
        <v>230</v>
      </c>
      <c r="I17" s="216">
        <v>20</v>
      </c>
      <c r="J17" s="289" t="str">
        <f t="shared" si="0"/>
        <v>CATASTROFICO</v>
      </c>
      <c r="K17" s="289">
        <v>5</v>
      </c>
      <c r="L17" s="290" t="str">
        <f t="shared" si="1"/>
        <v>CASI SEGURO</v>
      </c>
      <c r="M17" s="289">
        <f t="shared" si="2"/>
        <v>100</v>
      </c>
      <c r="N17" s="289" t="str">
        <f t="shared" si="3"/>
        <v>CASI SEGUROCATASTROFICO</v>
      </c>
      <c r="O17" s="289" t="s">
        <v>120</v>
      </c>
    </row>
    <row r="18" spans="1:15" ht="72.75" customHeight="1">
      <c r="A18" s="386"/>
      <c r="B18" s="385"/>
      <c r="C18" s="25" t="s">
        <v>237</v>
      </c>
      <c r="D18" s="283" t="s">
        <v>231</v>
      </c>
      <c r="E18" s="270" t="s">
        <v>141</v>
      </c>
      <c r="F18" s="167" t="s">
        <v>210</v>
      </c>
      <c r="G18" s="270" t="s">
        <v>232</v>
      </c>
      <c r="H18" s="167" t="s">
        <v>233</v>
      </c>
      <c r="I18" s="216">
        <v>20</v>
      </c>
      <c r="J18" s="216" t="str">
        <f t="shared" si="0"/>
        <v>CATASTROFICO</v>
      </c>
      <c r="K18" s="216">
        <v>5</v>
      </c>
      <c r="L18" s="217" t="str">
        <f t="shared" si="1"/>
        <v>CASI SEGURO</v>
      </c>
      <c r="M18" s="216">
        <f t="shared" si="2"/>
        <v>100</v>
      </c>
      <c r="N18" s="216" t="str">
        <f t="shared" si="3"/>
        <v>CASI SEGUROCATASTROFICO</v>
      </c>
      <c r="O18" s="216" t="s">
        <v>120</v>
      </c>
    </row>
    <row r="19" spans="1:15" ht="52.5" customHeight="1">
      <c r="A19" s="386"/>
      <c r="B19" s="385"/>
      <c r="C19" s="25" t="s">
        <v>238</v>
      </c>
      <c r="D19" s="283" t="s">
        <v>234</v>
      </c>
      <c r="E19" s="270" t="s">
        <v>141</v>
      </c>
      <c r="F19" s="167" t="s">
        <v>210</v>
      </c>
      <c r="G19" s="270" t="s">
        <v>235</v>
      </c>
      <c r="H19" s="167" t="s">
        <v>230</v>
      </c>
      <c r="I19" s="216">
        <v>20</v>
      </c>
      <c r="J19" s="216" t="str">
        <f t="shared" si="0"/>
        <v>CATASTROFICO</v>
      </c>
      <c r="K19" s="216">
        <v>5</v>
      </c>
      <c r="L19" s="217" t="str">
        <f t="shared" si="1"/>
        <v>CASI SEGURO</v>
      </c>
      <c r="M19" s="216">
        <f t="shared" si="2"/>
        <v>100</v>
      </c>
      <c r="N19" s="216" t="str">
        <f t="shared" si="3"/>
        <v>CASI SEGUROCATASTROFICO</v>
      </c>
      <c r="O19" s="216" t="s">
        <v>120</v>
      </c>
    </row>
    <row r="20" spans="1:15" ht="200.25" customHeight="1">
      <c r="A20" s="276" t="s">
        <v>251</v>
      </c>
      <c r="B20" s="277" t="s">
        <v>252</v>
      </c>
      <c r="C20" s="25" t="s">
        <v>256</v>
      </c>
      <c r="D20" s="294" t="s">
        <v>253</v>
      </c>
      <c r="E20" s="270" t="s">
        <v>141</v>
      </c>
      <c r="F20" s="270" t="s">
        <v>210</v>
      </c>
      <c r="G20" s="295" t="s">
        <v>254</v>
      </c>
      <c r="H20" s="283" t="s">
        <v>255</v>
      </c>
      <c r="I20" s="216">
        <v>20</v>
      </c>
      <c r="J20" s="216" t="str">
        <f t="shared" si="0"/>
        <v>CATASTROFICO</v>
      </c>
      <c r="K20" s="216">
        <v>5</v>
      </c>
      <c r="L20" s="217" t="str">
        <f t="shared" si="1"/>
        <v>CASI SEGURO</v>
      </c>
      <c r="M20" s="216">
        <f t="shared" si="2"/>
        <v>100</v>
      </c>
      <c r="N20" s="216" t="str">
        <f t="shared" si="3"/>
        <v>CASI SEGUROCATASTROFICO</v>
      </c>
      <c r="O20" s="216" t="s">
        <v>120</v>
      </c>
    </row>
    <row r="21" spans="1:15" ht="107.25" customHeight="1">
      <c r="A21" s="386" t="s">
        <v>264</v>
      </c>
      <c r="B21" s="387" t="s">
        <v>265</v>
      </c>
      <c r="C21" s="216" t="s">
        <v>276</v>
      </c>
      <c r="D21" s="296" t="s">
        <v>266</v>
      </c>
      <c r="E21" s="297" t="s">
        <v>141</v>
      </c>
      <c r="F21" s="297" t="s">
        <v>267</v>
      </c>
      <c r="G21" s="297" t="s">
        <v>268</v>
      </c>
      <c r="H21" s="298" t="s">
        <v>269</v>
      </c>
      <c r="I21" s="216">
        <v>20</v>
      </c>
      <c r="J21" s="216" t="str">
        <f>IF(I21=5,"MODERADO",IF(I21=10,"MAYOR",IF(I21=20,"CATASTROFICO","")))</f>
        <v>CATASTROFICO</v>
      </c>
      <c r="K21" s="216">
        <v>5</v>
      </c>
      <c r="L21" s="217" t="str">
        <f>IF(K21=1,"RARA VEZ",IF(K21=2,"IMPROBABLE",IF(K21=3,"POSIBLE",IF(K21=4,"PROBABLE",IF(K21=5,"CASI SEGURO","")))))</f>
        <v>CASI SEGURO</v>
      </c>
      <c r="M21" s="216">
        <f>I21*K21</f>
        <v>100</v>
      </c>
      <c r="N21" s="216" t="str">
        <f>CONCATENATE(L21,J21)</f>
        <v>CASI SEGUROCATASTROFICO</v>
      </c>
      <c r="O21" s="216" t="s">
        <v>120</v>
      </c>
    </row>
    <row r="22" spans="1:15" ht="107.25" customHeight="1">
      <c r="A22" s="386"/>
      <c r="B22" s="387"/>
      <c r="C22" s="216" t="s">
        <v>277</v>
      </c>
      <c r="D22" s="298" t="s">
        <v>270</v>
      </c>
      <c r="E22" s="297" t="s">
        <v>141</v>
      </c>
      <c r="F22" s="297" t="s">
        <v>210</v>
      </c>
      <c r="G22" s="297" t="s">
        <v>271</v>
      </c>
      <c r="H22" s="299" t="s">
        <v>272</v>
      </c>
      <c r="I22" s="216">
        <v>20</v>
      </c>
      <c r="J22" s="216" t="str">
        <f t="shared" si="0"/>
        <v>CATASTROFICO</v>
      </c>
      <c r="K22" s="216">
        <v>5</v>
      </c>
      <c r="L22" s="217" t="str">
        <f t="shared" si="1"/>
        <v>CASI SEGURO</v>
      </c>
      <c r="M22" s="216">
        <f t="shared" si="2"/>
        <v>100</v>
      </c>
      <c r="N22" s="216" t="str">
        <f t="shared" si="3"/>
        <v>CASI SEGUROCATASTROFICO</v>
      </c>
      <c r="O22" s="216" t="s">
        <v>120</v>
      </c>
    </row>
    <row r="23" spans="1:15" ht="107.25" customHeight="1">
      <c r="A23" s="386"/>
      <c r="B23" s="387"/>
      <c r="C23" s="216" t="s">
        <v>278</v>
      </c>
      <c r="D23" s="298" t="s">
        <v>273</v>
      </c>
      <c r="E23" s="297" t="s">
        <v>141</v>
      </c>
      <c r="F23" s="297" t="s">
        <v>274</v>
      </c>
      <c r="G23" s="300" t="s">
        <v>275</v>
      </c>
      <c r="H23" s="299" t="s">
        <v>272</v>
      </c>
      <c r="I23" s="216">
        <v>20</v>
      </c>
      <c r="J23" s="216" t="str">
        <f t="shared" si="0"/>
        <v>CATASTROFICO</v>
      </c>
      <c r="K23" s="216">
        <v>5</v>
      </c>
      <c r="L23" s="217" t="str">
        <f t="shared" si="1"/>
        <v>CASI SEGURO</v>
      </c>
      <c r="M23" s="216">
        <f t="shared" si="2"/>
        <v>100</v>
      </c>
      <c r="N23" s="216" t="str">
        <f t="shared" si="3"/>
        <v>CASI SEGUROCATASTROFICO</v>
      </c>
      <c r="O23" s="216" t="s">
        <v>120</v>
      </c>
    </row>
    <row r="24" spans="1:15" ht="246" customHeight="1">
      <c r="A24" s="262" t="s">
        <v>302</v>
      </c>
      <c r="B24" s="267" t="s">
        <v>308</v>
      </c>
      <c r="C24" s="275" t="s">
        <v>305</v>
      </c>
      <c r="D24" s="283" t="s">
        <v>168</v>
      </c>
      <c r="E24" s="270" t="s">
        <v>141</v>
      </c>
      <c r="F24" s="270" t="s">
        <v>210</v>
      </c>
      <c r="G24" s="301" t="s">
        <v>303</v>
      </c>
      <c r="H24" s="283" t="s">
        <v>304</v>
      </c>
      <c r="I24" s="289">
        <v>20</v>
      </c>
      <c r="J24" s="289" t="str">
        <f aca="true" t="shared" si="4" ref="J24:J42">IF(I24=5,"MODERADO",IF(I24=10,"MAYOR",IF(I24=20,"CATASTROFICO","")))</f>
        <v>CATASTROFICO</v>
      </c>
      <c r="K24" s="289">
        <v>5</v>
      </c>
      <c r="L24" s="290" t="str">
        <f aca="true" t="shared" si="5" ref="L24:L29">IF(K24=1,"RARA VEZ",IF(K24=2,"IMPROBABLE",IF(K24=3,"POSIBLE",IF(K24=4,"PROBABLE",IF(K24=5,"CASI SEGURO","")))))</f>
        <v>CASI SEGURO</v>
      </c>
      <c r="M24" s="289">
        <f>I24*K24</f>
        <v>100</v>
      </c>
      <c r="N24" s="289" t="str">
        <f t="shared" si="3"/>
        <v>CASI SEGUROCATASTROFICO</v>
      </c>
      <c r="O24" s="289" t="s">
        <v>120</v>
      </c>
    </row>
    <row r="25" spans="1:15" s="303" customFormat="1" ht="132" customHeight="1">
      <c r="A25" s="302" t="s">
        <v>316</v>
      </c>
      <c r="B25" s="201" t="s">
        <v>327</v>
      </c>
      <c r="C25" s="194" t="s">
        <v>326</v>
      </c>
      <c r="D25" s="192" t="s">
        <v>322</v>
      </c>
      <c r="E25" s="194" t="s">
        <v>141</v>
      </c>
      <c r="F25" s="194" t="s">
        <v>323</v>
      </c>
      <c r="G25" s="194" t="s">
        <v>324</v>
      </c>
      <c r="H25" s="194" t="s">
        <v>325</v>
      </c>
      <c r="I25" s="192">
        <v>20</v>
      </c>
      <c r="J25" s="192" t="str">
        <f t="shared" si="4"/>
        <v>CATASTROFICO</v>
      </c>
      <c r="K25" s="192">
        <v>5</v>
      </c>
      <c r="L25" s="192" t="str">
        <f t="shared" si="5"/>
        <v>CASI SEGURO</v>
      </c>
      <c r="M25" s="192">
        <f aca="true" t="shared" si="6" ref="M25:M35">I25*K25</f>
        <v>100</v>
      </c>
      <c r="N25" s="192" t="str">
        <f aca="true" t="shared" si="7" ref="N25:N35">CONCATENATE(L25,J25)</f>
        <v>CASI SEGUROCATASTROFICO</v>
      </c>
      <c r="O25" s="192" t="s">
        <v>120</v>
      </c>
    </row>
    <row r="26" spans="1:15" s="303" customFormat="1" ht="164.25" customHeight="1">
      <c r="A26" s="302" t="s">
        <v>321</v>
      </c>
      <c r="B26" s="201" t="s">
        <v>342</v>
      </c>
      <c r="C26" s="192" t="s">
        <v>341</v>
      </c>
      <c r="D26" s="308" t="s">
        <v>337</v>
      </c>
      <c r="E26" s="309" t="s">
        <v>141</v>
      </c>
      <c r="F26" s="307" t="s">
        <v>338</v>
      </c>
      <c r="G26" s="307" t="s">
        <v>339</v>
      </c>
      <c r="H26" s="307" t="s">
        <v>340</v>
      </c>
      <c r="I26" s="192">
        <v>20</v>
      </c>
      <c r="J26" s="192" t="str">
        <f t="shared" si="4"/>
        <v>CATASTROFICO</v>
      </c>
      <c r="K26" s="192">
        <v>5</v>
      </c>
      <c r="L26" s="192" t="str">
        <f aca="true" t="shared" si="8" ref="L26:L35">IF(K26=1,"RARA VEZ",IF(K26=2,"IMPROBABLE",IF(K26=3,"POSIBLE",IF(K26=4,"PROBABLE",IF(K26=5,"CASI SEGURO","")))))</f>
        <v>CASI SEGURO</v>
      </c>
      <c r="M26" s="192">
        <f t="shared" si="6"/>
        <v>100</v>
      </c>
      <c r="N26" s="192" t="str">
        <f t="shared" si="7"/>
        <v>CASI SEGUROCATASTROFICO</v>
      </c>
      <c r="O26" s="192" t="s">
        <v>120</v>
      </c>
    </row>
    <row r="27" spans="1:15" s="303" customFormat="1" ht="105" customHeight="1">
      <c r="A27" s="355" t="s">
        <v>317</v>
      </c>
      <c r="B27" s="383" t="s">
        <v>349</v>
      </c>
      <c r="C27" s="192" t="s">
        <v>358</v>
      </c>
      <c r="D27" s="201" t="s">
        <v>350</v>
      </c>
      <c r="E27" s="194" t="s">
        <v>141</v>
      </c>
      <c r="F27" s="306" t="s">
        <v>351</v>
      </c>
      <c r="G27" s="204" t="s">
        <v>352</v>
      </c>
      <c r="H27" s="306" t="s">
        <v>353</v>
      </c>
      <c r="I27" s="192">
        <v>20</v>
      </c>
      <c r="J27" s="192" t="str">
        <f t="shared" si="4"/>
        <v>CATASTROFICO</v>
      </c>
      <c r="K27" s="192">
        <v>5</v>
      </c>
      <c r="L27" s="192" t="str">
        <f t="shared" si="5"/>
        <v>CASI SEGURO</v>
      </c>
      <c r="M27" s="192">
        <f t="shared" si="6"/>
        <v>100</v>
      </c>
      <c r="N27" s="192" t="str">
        <f t="shared" si="7"/>
        <v>CASI SEGUROCATASTROFICO</v>
      </c>
      <c r="O27" s="192" t="s">
        <v>120</v>
      </c>
    </row>
    <row r="28" spans="1:15" s="303" customFormat="1" ht="105" customHeight="1">
      <c r="A28" s="356"/>
      <c r="B28" s="359"/>
      <c r="C28" s="192" t="s">
        <v>359</v>
      </c>
      <c r="D28" s="201" t="s">
        <v>354</v>
      </c>
      <c r="E28" s="194" t="s">
        <v>141</v>
      </c>
      <c r="F28" s="306" t="s">
        <v>351</v>
      </c>
      <c r="G28" s="204" t="s">
        <v>355</v>
      </c>
      <c r="H28" s="306" t="s">
        <v>353</v>
      </c>
      <c r="I28" s="192">
        <v>20</v>
      </c>
      <c r="J28" s="192" t="str">
        <f t="shared" si="4"/>
        <v>CATASTROFICO</v>
      </c>
      <c r="K28" s="192">
        <v>5</v>
      </c>
      <c r="L28" s="192" t="str">
        <f t="shared" si="8"/>
        <v>CASI SEGURO</v>
      </c>
      <c r="M28" s="192">
        <f t="shared" si="6"/>
        <v>100</v>
      </c>
      <c r="N28" s="192" t="str">
        <f t="shared" si="7"/>
        <v>CASI SEGUROCATASTROFICO</v>
      </c>
      <c r="O28" s="192" t="s">
        <v>120</v>
      </c>
    </row>
    <row r="29" spans="1:15" s="303" customFormat="1" ht="105" customHeight="1">
      <c r="A29" s="356"/>
      <c r="B29" s="384"/>
      <c r="C29" s="192" t="s">
        <v>360</v>
      </c>
      <c r="D29" s="201" t="s">
        <v>356</v>
      </c>
      <c r="E29" s="194" t="s">
        <v>141</v>
      </c>
      <c r="F29" s="306" t="s">
        <v>351</v>
      </c>
      <c r="G29" s="204" t="s">
        <v>357</v>
      </c>
      <c r="H29" s="306" t="s">
        <v>353</v>
      </c>
      <c r="I29" s="192">
        <v>20</v>
      </c>
      <c r="J29" s="192" t="str">
        <f t="shared" si="4"/>
        <v>CATASTROFICO</v>
      </c>
      <c r="K29" s="192">
        <v>5</v>
      </c>
      <c r="L29" s="192" t="str">
        <f t="shared" si="5"/>
        <v>CASI SEGURO</v>
      </c>
      <c r="M29" s="192">
        <f t="shared" si="6"/>
        <v>100</v>
      </c>
      <c r="N29" s="192" t="str">
        <f t="shared" si="7"/>
        <v>CASI SEGUROCATASTROFICO</v>
      </c>
      <c r="O29" s="192" t="s">
        <v>120</v>
      </c>
    </row>
    <row r="30" spans="1:15" s="303" customFormat="1" ht="227.25" customHeight="1">
      <c r="A30" s="313" t="s">
        <v>370</v>
      </c>
      <c r="B30" s="201" t="s">
        <v>371</v>
      </c>
      <c r="C30" s="192" t="s">
        <v>375</v>
      </c>
      <c r="D30" s="199" t="s">
        <v>372</v>
      </c>
      <c r="E30" s="314" t="s">
        <v>141</v>
      </c>
      <c r="F30" s="215" t="s">
        <v>373</v>
      </c>
      <c r="G30" s="315" t="s">
        <v>374</v>
      </c>
      <c r="H30" s="315" t="s">
        <v>521</v>
      </c>
      <c r="I30" s="192">
        <v>20</v>
      </c>
      <c r="J30" s="192" t="str">
        <f t="shared" si="4"/>
        <v>CATASTROFICO</v>
      </c>
      <c r="K30" s="192">
        <v>5</v>
      </c>
      <c r="L30" s="192" t="str">
        <f t="shared" si="8"/>
        <v>CASI SEGURO</v>
      </c>
      <c r="M30" s="192">
        <f t="shared" si="6"/>
        <v>100</v>
      </c>
      <c r="N30" s="192" t="str">
        <f t="shared" si="7"/>
        <v>CASI SEGUROCATASTROFICO</v>
      </c>
      <c r="O30" s="192" t="s">
        <v>120</v>
      </c>
    </row>
    <row r="31" spans="1:15" s="303" customFormat="1" ht="90">
      <c r="A31" s="381" t="s">
        <v>318</v>
      </c>
      <c r="B31" s="383" t="s">
        <v>383</v>
      </c>
      <c r="C31" s="192" t="s">
        <v>390</v>
      </c>
      <c r="D31" s="203" t="s">
        <v>384</v>
      </c>
      <c r="E31" s="203" t="s">
        <v>141</v>
      </c>
      <c r="F31" s="203" t="s">
        <v>210</v>
      </c>
      <c r="G31" s="203" t="s">
        <v>385</v>
      </c>
      <c r="H31" s="316" t="s">
        <v>386</v>
      </c>
      <c r="I31" s="192">
        <v>20</v>
      </c>
      <c r="J31" s="192" t="str">
        <f t="shared" si="4"/>
        <v>CATASTROFICO</v>
      </c>
      <c r="K31" s="192">
        <v>5</v>
      </c>
      <c r="L31" s="192" t="str">
        <f t="shared" si="8"/>
        <v>CASI SEGURO</v>
      </c>
      <c r="M31" s="192">
        <f t="shared" si="6"/>
        <v>100</v>
      </c>
      <c r="N31" s="192" t="str">
        <f t="shared" si="7"/>
        <v>CASI SEGUROCATASTROFICO</v>
      </c>
      <c r="O31" s="192" t="s">
        <v>120</v>
      </c>
    </row>
    <row r="32" spans="1:15" s="303" customFormat="1" ht="113.25" customHeight="1">
      <c r="A32" s="382"/>
      <c r="B32" s="384"/>
      <c r="C32" s="192" t="s">
        <v>391</v>
      </c>
      <c r="D32" s="203" t="s">
        <v>387</v>
      </c>
      <c r="E32" s="203" t="s">
        <v>141</v>
      </c>
      <c r="F32" s="203" t="s">
        <v>210</v>
      </c>
      <c r="G32" s="203" t="s">
        <v>388</v>
      </c>
      <c r="H32" s="316" t="s">
        <v>389</v>
      </c>
      <c r="I32" s="192">
        <v>20</v>
      </c>
      <c r="J32" s="192" t="str">
        <f t="shared" si="4"/>
        <v>CATASTROFICO</v>
      </c>
      <c r="K32" s="192">
        <v>5</v>
      </c>
      <c r="L32" s="192" t="str">
        <f t="shared" si="8"/>
        <v>CASI SEGURO</v>
      </c>
      <c r="M32" s="192">
        <f t="shared" si="6"/>
        <v>100</v>
      </c>
      <c r="N32" s="192" t="str">
        <f t="shared" si="7"/>
        <v>CASI SEGUROCATASTROFICO</v>
      </c>
      <c r="O32" s="192" t="s">
        <v>120</v>
      </c>
    </row>
    <row r="33" spans="1:15" s="303" customFormat="1" ht="124.5" customHeight="1">
      <c r="A33" s="302" t="s">
        <v>319</v>
      </c>
      <c r="B33" s="201" t="s">
        <v>416</v>
      </c>
      <c r="C33" s="192" t="s">
        <v>415</v>
      </c>
      <c r="D33" s="277" t="s">
        <v>411</v>
      </c>
      <c r="E33" s="202" t="s">
        <v>141</v>
      </c>
      <c r="F33" s="306" t="s">
        <v>412</v>
      </c>
      <c r="G33" s="202" t="s">
        <v>413</v>
      </c>
      <c r="H33" s="199" t="s">
        <v>414</v>
      </c>
      <c r="I33" s="192">
        <v>20</v>
      </c>
      <c r="J33" s="192" t="str">
        <f t="shared" si="4"/>
        <v>CATASTROFICO</v>
      </c>
      <c r="K33" s="192">
        <v>5</v>
      </c>
      <c r="L33" s="192" t="str">
        <f t="shared" si="8"/>
        <v>CASI SEGURO</v>
      </c>
      <c r="M33" s="192">
        <f t="shared" si="6"/>
        <v>100</v>
      </c>
      <c r="N33" s="192" t="str">
        <f t="shared" si="7"/>
        <v>CASI SEGUROCATASTROFICO</v>
      </c>
      <c r="O33" s="192" t="s">
        <v>120</v>
      </c>
    </row>
    <row r="34" spans="1:15" ht="330.75" customHeight="1">
      <c r="A34" s="302" t="s">
        <v>320</v>
      </c>
      <c r="B34" s="268" t="s">
        <v>420</v>
      </c>
      <c r="C34" s="289" t="s">
        <v>419</v>
      </c>
      <c r="D34" s="199" t="s">
        <v>421</v>
      </c>
      <c r="E34" s="202" t="s">
        <v>141</v>
      </c>
      <c r="F34" s="202" t="s">
        <v>210</v>
      </c>
      <c r="G34" s="320" t="s">
        <v>422</v>
      </c>
      <c r="H34" s="202" t="s">
        <v>423</v>
      </c>
      <c r="I34" s="216">
        <v>20</v>
      </c>
      <c r="J34" s="216" t="str">
        <f t="shared" si="4"/>
        <v>CATASTROFICO</v>
      </c>
      <c r="K34" s="216">
        <v>5</v>
      </c>
      <c r="L34" s="217" t="str">
        <f t="shared" si="8"/>
        <v>CASI SEGURO</v>
      </c>
      <c r="M34" s="216">
        <f t="shared" si="6"/>
        <v>100</v>
      </c>
      <c r="N34" s="216" t="str">
        <f t="shared" si="7"/>
        <v>CASI SEGUROCATASTROFICO</v>
      </c>
      <c r="O34" s="216" t="s">
        <v>120</v>
      </c>
    </row>
    <row r="35" spans="1:15" s="303" customFormat="1" ht="102" customHeight="1">
      <c r="A35" s="355" t="s">
        <v>426</v>
      </c>
      <c r="B35" s="359" t="s">
        <v>433</v>
      </c>
      <c r="C35" s="192" t="s">
        <v>441</v>
      </c>
      <c r="D35" s="202" t="s">
        <v>434</v>
      </c>
      <c r="E35" s="202" t="s">
        <v>141</v>
      </c>
      <c r="F35" s="202" t="s">
        <v>210</v>
      </c>
      <c r="G35" s="322" t="s">
        <v>435</v>
      </c>
      <c r="H35" s="202" t="s">
        <v>436</v>
      </c>
      <c r="I35" s="192">
        <v>20</v>
      </c>
      <c r="J35" s="192" t="str">
        <f t="shared" si="4"/>
        <v>CATASTROFICO</v>
      </c>
      <c r="K35" s="192">
        <v>5</v>
      </c>
      <c r="L35" s="192" t="str">
        <f t="shared" si="8"/>
        <v>CASI SEGURO</v>
      </c>
      <c r="M35" s="192">
        <f t="shared" si="6"/>
        <v>100</v>
      </c>
      <c r="N35" s="192" t="str">
        <f t="shared" si="7"/>
        <v>CASI SEGUROCATASTROFICO</v>
      </c>
      <c r="O35" s="192" t="s">
        <v>120</v>
      </c>
    </row>
    <row r="36" spans="1:15" ht="102" customHeight="1">
      <c r="A36" s="356"/>
      <c r="B36" s="359"/>
      <c r="C36" s="216" t="s">
        <v>442</v>
      </c>
      <c r="D36" s="202" t="s">
        <v>437</v>
      </c>
      <c r="E36" s="202" t="s">
        <v>141</v>
      </c>
      <c r="F36" s="202" t="s">
        <v>438</v>
      </c>
      <c r="G36" s="323" t="s">
        <v>439</v>
      </c>
      <c r="H36" s="202" t="s">
        <v>440</v>
      </c>
      <c r="I36" s="216">
        <v>20</v>
      </c>
      <c r="J36" s="216" t="str">
        <f>IF(I36=5,"MODERADO",IF(I36=10,"MAYOR",IF(I36=20,"CATASTROFICO","")))</f>
        <v>CATASTROFICO</v>
      </c>
      <c r="K36" s="216">
        <v>5</v>
      </c>
      <c r="L36" s="217" t="str">
        <f aca="true" t="shared" si="9" ref="L36:L42">IF(K36=1,"RARA VEZ",IF(K36=2,"IMPROBABLE",IF(K36=3,"POSIBLE",IF(K36=4,"PROBABLE",IF(K36=5,"CASI SEGURO","")))))</f>
        <v>CASI SEGURO</v>
      </c>
      <c r="M36" s="216">
        <f aca="true" t="shared" si="10" ref="M36:M42">I36*K36</f>
        <v>100</v>
      </c>
      <c r="N36" s="216" t="str">
        <f aca="true" t="shared" si="11" ref="N36:N42">CONCATENATE(L36,J36)</f>
        <v>CASI SEGUROCATASTROFICO</v>
      </c>
      <c r="O36" s="216" t="s">
        <v>120</v>
      </c>
    </row>
    <row r="37" spans="2:15" ht="25.5" customHeight="1" hidden="1">
      <c r="B37" s="268"/>
      <c r="C37" s="216"/>
      <c r="D37" s="201"/>
      <c r="E37" s="202"/>
      <c r="F37" s="202"/>
      <c r="G37" s="199"/>
      <c r="H37" s="199"/>
      <c r="I37" s="216"/>
      <c r="J37" s="216">
        <f>IF(I37=5,"MODERADO",IF(I37=10,"MAYOR",IF(I37=20,"CATASTROFICO","")))</f>
      </c>
      <c r="K37" s="216"/>
      <c r="L37" s="217">
        <f t="shared" si="9"/>
      </c>
      <c r="M37" s="216">
        <f t="shared" si="10"/>
        <v>0</v>
      </c>
      <c r="N37" s="216">
        <f t="shared" si="11"/>
      </c>
      <c r="O37" s="216"/>
    </row>
    <row r="38" spans="1:15" ht="25.5" customHeight="1" hidden="1">
      <c r="A38" s="263"/>
      <c r="B38" s="268"/>
      <c r="C38" s="216"/>
      <c r="D38" s="200"/>
      <c r="E38" s="202"/>
      <c r="F38" s="202"/>
      <c r="G38" s="200"/>
      <c r="H38" s="199"/>
      <c r="I38" s="216"/>
      <c r="J38" s="216">
        <f>IF(I38=5,"MODERADO",IF(I38=10,"MAYOR",IF(I38=20,"CATASTROFICO","")))</f>
      </c>
      <c r="K38" s="216"/>
      <c r="L38" s="217">
        <f t="shared" si="9"/>
      </c>
      <c r="M38" s="216">
        <f t="shared" si="10"/>
        <v>0</v>
      </c>
      <c r="N38" s="216">
        <f t="shared" si="11"/>
      </c>
      <c r="O38" s="216"/>
    </row>
    <row r="39" spans="1:15" ht="25.5" customHeight="1" hidden="1">
      <c r="A39" s="263"/>
      <c r="B39" s="268"/>
      <c r="C39" s="216"/>
      <c r="D39" s="203"/>
      <c r="E39" s="202"/>
      <c r="F39" s="202"/>
      <c r="G39" s="202"/>
      <c r="H39" s="202"/>
      <c r="I39" s="216"/>
      <c r="J39" s="216">
        <f t="shared" si="4"/>
      </c>
      <c r="K39" s="216"/>
      <c r="L39" s="217">
        <f t="shared" si="9"/>
      </c>
      <c r="M39" s="216">
        <f t="shared" si="10"/>
        <v>0</v>
      </c>
      <c r="N39" s="216">
        <f t="shared" si="11"/>
      </c>
      <c r="O39" s="216"/>
    </row>
    <row r="40" spans="1:15" ht="25.5" customHeight="1" hidden="1">
      <c r="A40" s="263"/>
      <c r="B40" s="268"/>
      <c r="C40" s="216"/>
      <c r="D40" s="201"/>
      <c r="E40" s="202"/>
      <c r="F40" s="215"/>
      <c r="G40" s="204"/>
      <c r="H40" s="215"/>
      <c r="I40" s="216"/>
      <c r="J40" s="216">
        <f t="shared" si="4"/>
      </c>
      <c r="K40" s="216"/>
      <c r="L40" s="217">
        <f t="shared" si="9"/>
      </c>
      <c r="M40" s="216">
        <f t="shared" si="10"/>
        <v>0</v>
      </c>
      <c r="N40" s="216">
        <f t="shared" si="11"/>
      </c>
      <c r="O40" s="216"/>
    </row>
    <row r="41" spans="1:15" ht="25.5" customHeight="1" hidden="1">
      <c r="A41" s="263"/>
      <c r="B41" s="268"/>
      <c r="C41" s="216"/>
      <c r="D41" s="192"/>
      <c r="E41" s="202"/>
      <c r="F41" s="215"/>
      <c r="G41" s="204"/>
      <c r="H41" s="215"/>
      <c r="I41" s="216"/>
      <c r="J41" s="216">
        <f t="shared" si="4"/>
      </c>
      <c r="K41" s="216"/>
      <c r="L41" s="217">
        <f t="shared" si="9"/>
      </c>
      <c r="M41" s="216">
        <f t="shared" si="10"/>
        <v>0</v>
      </c>
      <c r="N41" s="216">
        <f t="shared" si="11"/>
      </c>
      <c r="O41" s="216"/>
    </row>
    <row r="42" spans="1:15" ht="25.5" customHeight="1" hidden="1">
      <c r="A42" s="264"/>
      <c r="B42" s="269"/>
      <c r="C42" s="216"/>
      <c r="D42" s="192"/>
      <c r="E42" s="202"/>
      <c r="F42" s="215"/>
      <c r="G42" s="204"/>
      <c r="H42" s="215"/>
      <c r="I42" s="216"/>
      <c r="J42" s="216">
        <f t="shared" si="4"/>
      </c>
      <c r="K42" s="216"/>
      <c r="L42" s="217">
        <f t="shared" si="9"/>
      </c>
      <c r="M42" s="216">
        <f t="shared" si="10"/>
        <v>0</v>
      </c>
      <c r="N42" s="216">
        <f t="shared" si="11"/>
      </c>
      <c r="O42" s="216"/>
    </row>
    <row r="43" spans="1:15" ht="144.75" customHeight="1" hidden="1">
      <c r="A43" s="195"/>
      <c r="B43" s="193"/>
      <c r="C43" s="165"/>
      <c r="D43" s="172"/>
      <c r="E43" s="167"/>
      <c r="F43" s="167"/>
      <c r="G43" s="194"/>
      <c r="H43" s="167"/>
      <c r="I43" s="25"/>
      <c r="J43" s="25"/>
      <c r="K43" s="25"/>
      <c r="L43" s="191"/>
      <c r="M43" s="25"/>
      <c r="N43" s="25"/>
      <c r="O43" s="25"/>
    </row>
    <row r="44" spans="1:15" s="29" customFormat="1" ht="30.75" customHeight="1">
      <c r="A44" s="145" t="s">
        <v>0</v>
      </c>
      <c r="B44" s="357" t="s">
        <v>443</v>
      </c>
      <c r="C44" s="357"/>
      <c r="D44" s="357"/>
      <c r="E44" s="357"/>
      <c r="F44" s="357"/>
      <c r="G44" s="357"/>
      <c r="H44" s="145" t="s">
        <v>3</v>
      </c>
      <c r="I44" s="358" t="s">
        <v>529</v>
      </c>
      <c r="J44" s="358"/>
      <c r="K44" s="358"/>
      <c r="L44" s="358"/>
      <c r="M44" s="358"/>
      <c r="N44" s="358"/>
      <c r="O44" s="358"/>
    </row>
    <row r="45" spans="1:15" ht="30.75" customHeight="1">
      <c r="A45" s="145" t="s">
        <v>1</v>
      </c>
      <c r="B45" s="357" t="s">
        <v>137</v>
      </c>
      <c r="C45" s="357"/>
      <c r="D45" s="357"/>
      <c r="E45" s="357"/>
      <c r="F45" s="357"/>
      <c r="G45" s="357"/>
      <c r="H45" s="145" t="s">
        <v>3</v>
      </c>
      <c r="I45" s="358" t="s">
        <v>529</v>
      </c>
      <c r="J45" s="358"/>
      <c r="K45" s="358"/>
      <c r="L45" s="358"/>
      <c r="M45" s="358"/>
      <c r="N45" s="358"/>
      <c r="O45" s="358"/>
    </row>
    <row r="46" spans="1:15" ht="30.75" customHeight="1">
      <c r="A46" s="145" t="s">
        <v>2</v>
      </c>
      <c r="B46" s="357" t="s">
        <v>444</v>
      </c>
      <c r="C46" s="357"/>
      <c r="D46" s="357"/>
      <c r="E46" s="357"/>
      <c r="F46" s="357"/>
      <c r="G46" s="357"/>
      <c r="H46" s="145" t="s">
        <v>3</v>
      </c>
      <c r="I46" s="358" t="s">
        <v>530</v>
      </c>
      <c r="J46" s="358"/>
      <c r="K46" s="358"/>
      <c r="L46" s="358"/>
      <c r="M46" s="358"/>
      <c r="N46" s="358"/>
      <c r="O46" s="358"/>
    </row>
    <row r="138" ht="13.5" thickBot="1"/>
    <row r="139" spans="1:16" ht="39" thickBot="1">
      <c r="A139" s="74"/>
      <c r="B139" s="75"/>
      <c r="C139" s="75"/>
      <c r="D139" s="75"/>
      <c r="E139" s="75"/>
      <c r="F139" s="187">
        <v>5</v>
      </c>
      <c r="G139" s="75">
        <v>1</v>
      </c>
      <c r="H139" s="115">
        <v>2</v>
      </c>
      <c r="I139" s="76" t="s">
        <v>117</v>
      </c>
      <c r="J139" s="77">
        <v>1</v>
      </c>
      <c r="K139" s="77">
        <v>5</v>
      </c>
      <c r="L139" s="77" t="s">
        <v>6</v>
      </c>
      <c r="M139" s="75"/>
      <c r="N139" s="75"/>
      <c r="O139" s="77"/>
      <c r="P139" s="78" t="s">
        <v>111</v>
      </c>
    </row>
    <row r="140" spans="1:16" ht="39" thickBot="1">
      <c r="A140" s="79"/>
      <c r="B140" s="80"/>
      <c r="C140" s="80"/>
      <c r="D140" s="80"/>
      <c r="E140" s="80"/>
      <c r="F140" s="188">
        <v>10</v>
      </c>
      <c r="G140" s="80">
        <v>2</v>
      </c>
      <c r="H140" s="116">
        <v>4</v>
      </c>
      <c r="I140" s="76" t="s">
        <v>118</v>
      </c>
      <c r="J140" s="82">
        <v>1</v>
      </c>
      <c r="K140" s="82">
        <v>10</v>
      </c>
      <c r="L140" s="82" t="s">
        <v>125</v>
      </c>
      <c r="M140" s="80"/>
      <c r="N140" s="80"/>
      <c r="O140" s="82"/>
      <c r="P140" s="78" t="s">
        <v>40</v>
      </c>
    </row>
    <row r="141" spans="1:16" ht="51">
      <c r="A141" s="79"/>
      <c r="B141" s="80"/>
      <c r="C141" s="80"/>
      <c r="D141" s="80"/>
      <c r="E141" s="80"/>
      <c r="F141" s="188">
        <v>20</v>
      </c>
      <c r="G141" s="80">
        <v>3</v>
      </c>
      <c r="H141" s="116">
        <v>3</v>
      </c>
      <c r="I141" s="76" t="s">
        <v>119</v>
      </c>
      <c r="J141" s="82">
        <v>1</v>
      </c>
      <c r="K141" s="82">
        <v>20</v>
      </c>
      <c r="L141" s="82" t="s">
        <v>126</v>
      </c>
      <c r="M141" s="80"/>
      <c r="N141" s="80"/>
      <c r="O141" s="82"/>
      <c r="P141" s="78" t="s">
        <v>41</v>
      </c>
    </row>
    <row r="142" spans="1:16" ht="51">
      <c r="A142" s="79"/>
      <c r="B142" s="80"/>
      <c r="C142" s="80"/>
      <c r="D142" s="80"/>
      <c r="E142" s="80"/>
      <c r="F142" s="80"/>
      <c r="G142" s="80">
        <v>4</v>
      </c>
      <c r="H142" s="116">
        <v>4</v>
      </c>
      <c r="I142" s="81" t="s">
        <v>120</v>
      </c>
      <c r="J142" s="82">
        <v>2</v>
      </c>
      <c r="K142" s="82">
        <v>5</v>
      </c>
      <c r="L142" s="82" t="s">
        <v>127</v>
      </c>
      <c r="M142" s="80"/>
      <c r="N142" s="80"/>
      <c r="O142" s="82"/>
      <c r="P142" s="83" t="s">
        <v>42</v>
      </c>
    </row>
    <row r="143" spans="1:16" ht="51">
      <c r="A143" s="79"/>
      <c r="B143" s="80"/>
      <c r="C143" s="80"/>
      <c r="D143" s="80"/>
      <c r="E143" s="80"/>
      <c r="F143" s="80"/>
      <c r="G143" s="80">
        <v>5</v>
      </c>
      <c r="H143" s="116">
        <v>8</v>
      </c>
      <c r="I143" s="81" t="s">
        <v>4</v>
      </c>
      <c r="J143" s="82">
        <v>2</v>
      </c>
      <c r="K143" s="82">
        <v>10</v>
      </c>
      <c r="L143" s="82"/>
      <c r="M143" s="80"/>
      <c r="N143" s="80"/>
      <c r="O143" s="82"/>
      <c r="P143" s="83" t="s">
        <v>80</v>
      </c>
    </row>
    <row r="144" spans="1:16" ht="51">
      <c r="A144" s="79"/>
      <c r="B144" s="80"/>
      <c r="C144" s="80"/>
      <c r="D144" s="80"/>
      <c r="E144" s="80"/>
      <c r="F144" s="80"/>
      <c r="G144" s="80"/>
      <c r="H144" s="80">
        <v>32</v>
      </c>
      <c r="I144" s="81" t="s">
        <v>4</v>
      </c>
      <c r="J144" s="82">
        <v>2</v>
      </c>
      <c r="K144" s="82">
        <v>20</v>
      </c>
      <c r="L144" s="82"/>
      <c r="M144" s="80"/>
      <c r="N144" s="80"/>
      <c r="O144" s="82"/>
      <c r="P144" s="83" t="s">
        <v>139</v>
      </c>
    </row>
    <row r="145" spans="1:16" ht="51">
      <c r="A145" s="79"/>
      <c r="B145" s="80"/>
      <c r="C145" s="80"/>
      <c r="D145" s="80"/>
      <c r="E145" s="80"/>
      <c r="F145" s="80"/>
      <c r="G145" s="80"/>
      <c r="H145" s="80">
        <v>5</v>
      </c>
      <c r="I145" s="81" t="s">
        <v>5</v>
      </c>
      <c r="J145" s="82">
        <v>3</v>
      </c>
      <c r="K145" s="82">
        <v>5</v>
      </c>
      <c r="L145" s="82"/>
      <c r="M145" s="80"/>
      <c r="N145" s="80"/>
      <c r="O145" s="82"/>
      <c r="P145" s="83" t="s">
        <v>141</v>
      </c>
    </row>
    <row r="146" spans="1:16" ht="12.75">
      <c r="A146" s="79"/>
      <c r="B146" s="80"/>
      <c r="C146" s="80"/>
      <c r="D146" s="80"/>
      <c r="E146" s="80"/>
      <c r="F146" s="80"/>
      <c r="G146" s="80"/>
      <c r="H146" s="80">
        <v>20</v>
      </c>
      <c r="I146" s="88" t="s">
        <v>77</v>
      </c>
      <c r="J146" s="82">
        <v>3</v>
      </c>
      <c r="K146" s="82">
        <v>10</v>
      </c>
      <c r="L146" s="82"/>
      <c r="M146" s="80"/>
      <c r="N146" s="80"/>
      <c r="O146" s="82"/>
      <c r="P146" s="83"/>
    </row>
    <row r="147" spans="1:16" ht="13.5" thickBot="1">
      <c r="A147" s="84"/>
      <c r="B147" s="85"/>
      <c r="C147" s="85"/>
      <c r="D147" s="85"/>
      <c r="E147" s="85"/>
      <c r="F147" s="85"/>
      <c r="G147" s="85"/>
      <c r="H147" s="85">
        <v>30</v>
      </c>
      <c r="I147" s="86"/>
      <c r="J147" s="86">
        <v>3</v>
      </c>
      <c r="K147" s="86">
        <v>20</v>
      </c>
      <c r="L147" s="86"/>
      <c r="M147" s="85"/>
      <c r="N147" s="85"/>
      <c r="O147" s="86"/>
      <c r="P147" s="87"/>
    </row>
    <row r="148" ht="12.75">
      <c r="H148" s="30">
        <v>40</v>
      </c>
    </row>
    <row r="149" ht="12.75">
      <c r="H149" s="30">
        <v>50</v>
      </c>
    </row>
    <row r="150" ht="12.75">
      <c r="H150" s="30">
        <v>24</v>
      </c>
    </row>
    <row r="151" ht="12.75">
      <c r="H151" s="30">
        <v>18</v>
      </c>
    </row>
    <row r="153" ht="12.75">
      <c r="H153" s="30" t="s">
        <v>116</v>
      </c>
    </row>
  </sheetData>
  <sheetProtection/>
  <mergeCells count="30">
    <mergeCell ref="A8:O9"/>
    <mergeCell ref="A31:A32"/>
    <mergeCell ref="B31:B32"/>
    <mergeCell ref="B11:B12"/>
    <mergeCell ref="A15:A16"/>
    <mergeCell ref="B15:B16"/>
    <mergeCell ref="A17:A19"/>
    <mergeCell ref="B17:B19"/>
    <mergeCell ref="B27:B29"/>
    <mergeCell ref="A27:A29"/>
    <mergeCell ref="A21:A23"/>
    <mergeCell ref="B21:B23"/>
    <mergeCell ref="A11:A12"/>
    <mergeCell ref="C1:O2"/>
    <mergeCell ref="C5:O6"/>
    <mergeCell ref="A1:B4"/>
    <mergeCell ref="C3:F3"/>
    <mergeCell ref="C4:F4"/>
    <mergeCell ref="G3:I3"/>
    <mergeCell ref="G4:I4"/>
    <mergeCell ref="J3:O3"/>
    <mergeCell ref="J4:O4"/>
    <mergeCell ref="A35:A36"/>
    <mergeCell ref="B45:G45"/>
    <mergeCell ref="B46:G46"/>
    <mergeCell ref="I45:O45"/>
    <mergeCell ref="I46:O46"/>
    <mergeCell ref="I44:O44"/>
    <mergeCell ref="B44:G44"/>
    <mergeCell ref="B35:B36"/>
  </mergeCells>
  <conditionalFormatting sqref="R11">
    <cfRule type="cellIs" priority="103" dxfId="202" operator="equal" stopIfTrue="1">
      <formula>"ZONA DE RIESGO INACEPTABLE"</formula>
    </cfRule>
    <cfRule type="cellIs" priority="104" dxfId="0" operator="equal" stopIfTrue="1">
      <formula>"ZONA DE RIESGO IMPORTANTE"</formula>
    </cfRule>
    <cfRule type="cellIs" priority="105" dxfId="6" operator="equal" stopIfTrue="1">
      <formula>"ZONA DE RIESGO MODERADO"</formula>
    </cfRule>
    <cfRule type="cellIs" priority="106" dxfId="149" operator="equal" stopIfTrue="1">
      <formula>"ZONA DE RIESGO TOLERABLE"</formula>
    </cfRule>
    <cfRule type="cellIs" priority="107" dxfId="198" operator="equal" stopIfTrue="1">
      <formula>"ZONA DE RIESGO ACEPTABLE"</formula>
    </cfRule>
  </conditionalFormatting>
  <conditionalFormatting sqref="J11:J20 J22:J43">
    <cfRule type="cellIs" priority="111" dxfId="1" operator="equal" stopIfTrue="1">
      <formula>"ALTA"</formula>
    </cfRule>
    <cfRule type="cellIs" priority="112" dxfId="6" operator="equal" stopIfTrue="1">
      <formula>"MEDIA"</formula>
    </cfRule>
    <cfRule type="cellIs" priority="113" dxfId="91" operator="equal" stopIfTrue="1">
      <formula>"BAJA"</formula>
    </cfRule>
  </conditionalFormatting>
  <conditionalFormatting sqref="L11:L20 L22:L43">
    <cfRule type="cellIs" priority="114" dxfId="1" operator="equal" stopIfTrue="1">
      <formula>"FUERTE"</formula>
    </cfRule>
    <cfRule type="cellIs" priority="115" dxfId="6" operator="equal" stopIfTrue="1">
      <formula>"MODERADO"</formula>
    </cfRule>
    <cfRule type="cellIs" priority="116" dxfId="91" operator="equal" stopIfTrue="1">
      <formula>"LEVE"</formula>
    </cfRule>
  </conditionalFormatting>
  <conditionalFormatting sqref="O11:O43">
    <cfRule type="cellIs" priority="102" dxfId="1" operator="equal" stopIfTrue="1">
      <formula>"ZONA DE RIESGO INACEPTABLE"</formula>
    </cfRule>
    <cfRule type="cellIs" priority="117" dxfId="16" operator="equal" stopIfTrue="1">
      <formula>"ZONA DE RIESGO IMPORTANTE"</formula>
    </cfRule>
    <cfRule type="cellIs" priority="118" dxfId="15" operator="equal" stopIfTrue="1">
      <formula>"ZONA DE RIESGO MODERADO"</formula>
    </cfRule>
    <cfRule type="cellIs" priority="119" dxfId="14" operator="equal" stopIfTrue="1">
      <formula>"ZONA DE RIESGO ACEPTABLE"</formula>
    </cfRule>
  </conditionalFormatting>
  <conditionalFormatting sqref="L11:L20 L22:L43">
    <cfRule type="cellIs" priority="100" dxfId="1" operator="equal" stopIfTrue="1">
      <formula>"CATASTROFICO"</formula>
    </cfRule>
    <cfRule type="cellIs" priority="101" dxfId="108" operator="equal" stopIfTrue="1">
      <formula>20</formula>
    </cfRule>
  </conditionalFormatting>
  <conditionalFormatting sqref="J11:J20 J22:J43">
    <cfRule type="cellIs" priority="80" dxfId="1" operator="equal" stopIfTrue="1">
      <formula>"CASI CERTEZA"</formula>
    </cfRule>
    <cfRule type="cellIs" priority="81" dxfId="0" operator="equal" stopIfTrue="1">
      <formula>"PROBABLE"</formula>
    </cfRule>
    <cfRule type="cellIs" priority="83" dxfId="6" operator="equal" stopIfTrue="1">
      <formula>"POSIBLE"</formula>
    </cfRule>
    <cfRule type="cellIs" priority="84" dxfId="4" operator="equal" stopIfTrue="1">
      <formula>"IMPROBABLE"</formula>
    </cfRule>
    <cfRule type="cellIs" priority="85" dxfId="4" operator="equal" stopIfTrue="1">
      <formula>"RARO"</formula>
    </cfRule>
  </conditionalFormatting>
  <conditionalFormatting sqref="I11:I42">
    <cfRule type="cellIs" priority="82" dxfId="0" operator="equal" stopIfTrue="1">
      <formula>"PROBABLE"</formula>
    </cfRule>
  </conditionalFormatting>
  <conditionalFormatting sqref="O11:O43">
    <cfRule type="cellIs" priority="71" dxfId="4" operator="equal" stopIfTrue="1">
      <formula>"ZONA DE RIESGO BAJA"</formula>
    </cfRule>
    <cfRule type="cellIs" priority="72" dxfId="6" operator="equal" stopIfTrue="1">
      <formula>"ZONA DE RIESGO MODERADA"</formula>
    </cfRule>
    <cfRule type="cellIs" priority="73" dxfId="0" operator="equal" stopIfTrue="1">
      <formula>"ZONA DE RIESGO ALTA"</formula>
    </cfRule>
    <cfRule type="cellIs" priority="74" dxfId="1" operator="equal" stopIfTrue="1">
      <formula>"ZONA DE RIESGO EXTREMA"</formula>
    </cfRule>
  </conditionalFormatting>
  <conditionalFormatting sqref="J21">
    <cfRule type="cellIs" priority="58" dxfId="1" operator="equal" stopIfTrue="1">
      <formula>"ALTA"</formula>
    </cfRule>
    <cfRule type="cellIs" priority="59" dxfId="6" operator="equal" stopIfTrue="1">
      <formula>"MEDIA"</formula>
    </cfRule>
    <cfRule type="cellIs" priority="60" dxfId="91" operator="equal" stopIfTrue="1">
      <formula>"BAJA"</formula>
    </cfRule>
  </conditionalFormatting>
  <conditionalFormatting sqref="L21">
    <cfRule type="cellIs" priority="61" dxfId="1" operator="equal" stopIfTrue="1">
      <formula>"FUERTE"</formula>
    </cfRule>
    <cfRule type="cellIs" priority="62" dxfId="6" operator="equal" stopIfTrue="1">
      <formula>"MODERADO"</formula>
    </cfRule>
    <cfRule type="cellIs" priority="63" dxfId="91" operator="equal" stopIfTrue="1">
      <formula>"LEVE"</formula>
    </cfRule>
  </conditionalFormatting>
  <conditionalFormatting sqref="L21">
    <cfRule type="cellIs" priority="55" dxfId="1" operator="equal" stopIfTrue="1">
      <formula>"CATASTROFICO"</formula>
    </cfRule>
    <cfRule type="cellIs" priority="56" dxfId="108" operator="equal" stopIfTrue="1">
      <formula>20</formula>
    </cfRule>
  </conditionalFormatting>
  <conditionalFormatting sqref="L21">
    <cfRule type="cellIs" priority="49" dxfId="150" operator="equal" stopIfTrue="1">
      <formula>"MENOR"</formula>
    </cfRule>
    <cfRule type="cellIs" priority="50" dxfId="4" operator="equal" stopIfTrue="1">
      <formula>"INSIGNIFICANTE"</formula>
    </cfRule>
    <cfRule type="cellIs" priority="51" dxfId="0" operator="equal" stopIfTrue="1">
      <formula>"MAYOR"</formula>
    </cfRule>
    <cfRule type="cellIs" priority="52" dxfId="203" operator="equal" stopIfTrue="1">
      <formula>$K$11</formula>
    </cfRule>
    <cfRule type="colorScale" priority="53" dxfId="146">
      <colorScale>
        <cfvo type="num" val="1"/>
        <cfvo type="num" val="3"/>
        <cfvo type="num" val="5"/>
        <color rgb="FFFF0000"/>
        <color rgb="FFFFEB84"/>
        <color rgb="FF00B050"/>
      </colorScale>
    </cfRule>
    <cfRule type="colorScale" priority="54" dxfId="146">
      <colorScale>
        <cfvo type="min" val="0"/>
        <cfvo type="percentile" val="50"/>
        <cfvo type="max"/>
        <color rgb="FFF8696B"/>
        <color rgb="FFFFEB84"/>
        <color rgb="FF63BE7B"/>
      </colorScale>
    </cfRule>
  </conditionalFormatting>
  <conditionalFormatting sqref="L21">
    <cfRule type="cellIs" priority="43" dxfId="150" operator="equal" stopIfTrue="1">
      <formula>"MENOR"</formula>
    </cfRule>
    <cfRule type="cellIs" priority="44" dxfId="149" operator="equal" stopIfTrue="1">
      <formula>"INSIGNIFICANTE"</formula>
    </cfRule>
    <cfRule type="cellIs" priority="45" dxfId="0" operator="equal" stopIfTrue="1">
      <formula>"MAYOR"</formula>
    </cfRule>
    <cfRule type="cellIs" priority="46" dxfId="203" operator="equal" stopIfTrue="1">
      <formula>$K$11</formula>
    </cfRule>
    <cfRule type="colorScale" priority="47" dxfId="146">
      <colorScale>
        <cfvo type="num" val="1"/>
        <cfvo type="num" val="3"/>
        <cfvo type="num" val="5"/>
        <color rgb="FFFF0000"/>
        <color rgb="FFFFEB84"/>
        <color rgb="FF00B050"/>
      </colorScale>
    </cfRule>
    <cfRule type="colorScale" priority="48" dxfId="146">
      <colorScale>
        <cfvo type="min" val="0"/>
        <cfvo type="percentile" val="50"/>
        <cfvo type="max"/>
        <color rgb="FFF8696B"/>
        <color rgb="FFFFEB84"/>
        <color rgb="FF63BE7B"/>
      </colorScale>
    </cfRule>
  </conditionalFormatting>
  <conditionalFormatting sqref="J21">
    <cfRule type="cellIs" priority="38" dxfId="1" operator="equal" stopIfTrue="1">
      <formula>"CASI CERTEZA"</formula>
    </cfRule>
    <cfRule type="cellIs" priority="39" dxfId="0" operator="equal" stopIfTrue="1">
      <formula>"PROBABLE"</formula>
    </cfRule>
    <cfRule type="cellIs" priority="40" dxfId="6" operator="equal" stopIfTrue="1">
      <formula>"POSIBLE"</formula>
    </cfRule>
    <cfRule type="cellIs" priority="41" dxfId="4" operator="equal" stopIfTrue="1">
      <formula>"IMPROBABLE"</formula>
    </cfRule>
    <cfRule type="cellIs" priority="42" dxfId="4" operator="equal" stopIfTrue="1">
      <formula>"RARO"</formula>
    </cfRule>
  </conditionalFormatting>
  <conditionalFormatting sqref="L11:L20 L22:L43">
    <cfRule type="cellIs" priority="1210" dxfId="150" operator="equal" stopIfTrue="1">
      <formula>"MENOR"</formula>
    </cfRule>
    <cfRule type="cellIs" priority="1211" dxfId="4" operator="equal" stopIfTrue="1">
      <formula>"INSIGNIFICANTE"</formula>
    </cfRule>
    <cfRule type="cellIs" priority="1212" dxfId="0" operator="equal" stopIfTrue="1">
      <formula>"MAYOR"</formula>
    </cfRule>
    <cfRule type="cellIs" priority="1213" dxfId="203" operator="equal" stopIfTrue="1">
      <formula>$K$11</formula>
    </cfRule>
    <cfRule type="colorScale" priority="1214" dxfId="146">
      <colorScale>
        <cfvo type="num" val="1"/>
        <cfvo type="num" val="3"/>
        <cfvo type="num" val="5"/>
        <color rgb="FFFF0000"/>
        <color rgb="FFFFEB84"/>
        <color rgb="FF00B050"/>
      </colorScale>
    </cfRule>
    <cfRule type="colorScale" priority="1215" dxfId="146">
      <colorScale>
        <cfvo type="min" val="0"/>
        <cfvo type="percentile" val="50"/>
        <cfvo type="max"/>
        <color rgb="FFF8696B"/>
        <color rgb="FFFFEB84"/>
        <color rgb="FF63BE7B"/>
      </colorScale>
    </cfRule>
  </conditionalFormatting>
  <conditionalFormatting sqref="L12:L20 L22:L43">
    <cfRule type="cellIs" priority="1228" dxfId="150" operator="equal" stopIfTrue="1">
      <formula>"MENOR"</formula>
    </cfRule>
    <cfRule type="cellIs" priority="1229" dxfId="149" operator="equal" stopIfTrue="1">
      <formula>"INSIGNIFICANTE"</formula>
    </cfRule>
    <cfRule type="cellIs" priority="1230" dxfId="0" operator="equal" stopIfTrue="1">
      <formula>"MAYOR"</formula>
    </cfRule>
    <cfRule type="cellIs" priority="1231" dxfId="203" operator="equal" stopIfTrue="1">
      <formula>$K$11</formula>
    </cfRule>
    <cfRule type="colorScale" priority="1232" dxfId="146">
      <colorScale>
        <cfvo type="num" val="1"/>
        <cfvo type="num" val="3"/>
        <cfvo type="num" val="5"/>
        <color rgb="FFFF0000"/>
        <color rgb="FFFFEB84"/>
        <color rgb="FF00B050"/>
      </colorScale>
    </cfRule>
    <cfRule type="colorScale" priority="1233" dxfId="146">
      <colorScale>
        <cfvo type="min" val="0"/>
        <cfvo type="percentile" val="50"/>
        <cfvo type="max"/>
        <color rgb="FFF8696B"/>
        <color rgb="FFFFEB84"/>
        <color rgb="FF63BE7B"/>
      </colorScale>
    </cfRule>
  </conditionalFormatting>
  <dataValidations count="9">
    <dataValidation allowBlank="1" showInputMessage="1" showErrorMessage="1" prompt="Objetos o sujetos que propician el riesgo&#10;Externos&#10;PersonasDesastres Naturales&#10;Errores en los procedimientos&#10;Instalaciones&#10;Materiales&#10;Fallas en la tecnología" sqref="F10"/>
    <dataValidation allowBlank="1" showInputMessage="1" showErrorMessage="1" promptTitle="OBJETOS O SUJETOS QUE PROPICIAN" prompt="Externos&#10;Personas&#10;Desastres Naturales&#10;Errores en los procedimientos&#10;Instalaciones&#10;Materiales&#10;Fallas en la tecnología" sqref="F26:G26 F11:F23 F24:G24 F25 F27:F43"/>
    <dataValidation allowBlank="1" showInputMessage="1" showErrorMessage="1" prompt="Planeación Inadecuada&#10;Incumplimiento de procedimientos&#10;Falta de entrenamiento&#10;Recursos inadecuados o insuficientes&#10;Metodo no definido o inadecuado" sqref="G11:G23 D24 G30:G36"/>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11:H21 H24:H43"/>
    <dataValidation type="list" allowBlank="1" showInputMessage="1" showErrorMessage="1" sqref="I11:I43">
      <formula1>$F$139:$F$143</formula1>
    </dataValidation>
    <dataValidation type="list" allowBlank="1" showInputMessage="1" showErrorMessage="1" sqref="K11:K43">
      <formula1>$G$139:$G$143</formula1>
    </dataValidation>
    <dataValidation type="list" allowBlank="1" showInputMessage="1" showErrorMessage="1" sqref="O11:O43">
      <formula1>$I$139:$I$142</formula1>
    </dataValidation>
    <dataValidation type="list" allowBlank="1" showInputMessage="1" showErrorMessage="1" sqref="E11:E43">
      <formula1>clasificacion</formula1>
    </dataValidation>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22:H23">
      <formula1>0</formula1>
      <formula2>0</formula2>
    </dataValidation>
  </dataValidations>
  <printOptions horizontalCentered="1"/>
  <pageMargins left="0.1968503937007874" right="0.1968503937007874" top="0.984251968503937" bottom="0.984251968503937" header="0" footer="0"/>
  <pageSetup horizontalDpi="600" verticalDpi="600" orientation="landscape" paperSize="5" scale="58" r:id="rId2"/>
  <rowBreaks count="3" manualBreakCount="3">
    <brk id="16" max="14" man="1"/>
    <brk id="21" max="14" man="1"/>
    <brk id="38" max="14" man="1"/>
  </rowBreaks>
  <drawing r:id="rId1"/>
</worksheet>
</file>

<file path=xl/worksheets/sheet2.xml><?xml version="1.0" encoding="utf-8"?>
<worksheet xmlns="http://schemas.openxmlformats.org/spreadsheetml/2006/main" xmlns:r="http://schemas.openxmlformats.org/officeDocument/2006/relationships">
  <dimension ref="A1:AD41"/>
  <sheetViews>
    <sheetView zoomScale="70" zoomScaleNormal="70" zoomScalePageLayoutView="0" workbookViewId="0" topLeftCell="A1">
      <selection activeCell="AF11" sqref="AF11"/>
    </sheetView>
  </sheetViews>
  <sheetFormatPr defaultColWidth="11.421875" defaultRowHeight="13.5"/>
  <cols>
    <col min="1" max="1" width="2.7109375" style="0" customWidth="1"/>
    <col min="2" max="2" width="4.8515625" style="0" customWidth="1"/>
    <col min="3" max="3" width="16.7109375" style="0" customWidth="1"/>
    <col min="4" max="30" width="4.8515625" style="0" customWidth="1"/>
  </cols>
  <sheetData>
    <row r="1" spans="1:30" ht="6.75"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8">
      <c r="A2" s="94"/>
      <c r="B2" s="94"/>
      <c r="C2" s="390" t="s">
        <v>90</v>
      </c>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row>
    <row r="3" spans="1:30" ht="14.25"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ht="9" customHeight="1">
      <c r="A4" s="94"/>
      <c r="B4" s="94"/>
      <c r="C4" s="391" t="s">
        <v>143</v>
      </c>
      <c r="D4" s="180"/>
      <c r="E4" s="181"/>
      <c r="F4" s="181"/>
      <c r="G4" s="181"/>
      <c r="H4" s="181"/>
      <c r="I4" s="181"/>
      <c r="J4" s="181"/>
      <c r="K4" s="181"/>
      <c r="L4" s="181"/>
      <c r="M4" s="182"/>
      <c r="N4" s="117"/>
      <c r="O4" s="117"/>
      <c r="P4" s="117"/>
      <c r="Q4" s="117"/>
      <c r="R4" s="117"/>
      <c r="S4" s="117"/>
      <c r="T4" s="117"/>
      <c r="U4" s="183"/>
      <c r="V4" s="118"/>
      <c r="W4" s="119"/>
      <c r="X4" s="119"/>
      <c r="Y4" s="119"/>
      <c r="Z4" s="119"/>
      <c r="AA4" s="119"/>
      <c r="AB4" s="119"/>
      <c r="AC4" s="119"/>
      <c r="AD4" s="120"/>
    </row>
    <row r="5" spans="1:30" ht="17.25" customHeight="1">
      <c r="A5" s="94"/>
      <c r="B5" s="94"/>
      <c r="C5" s="391"/>
      <c r="D5" s="130"/>
      <c r="E5" s="107">
        <f>IF(CONCATENATE($C$4,$D$39)='Admón. Riesgos'!N11,'Admón. Riesgos'!C11,"")</f>
      </c>
      <c r="F5" s="107">
        <f>IF(CONCATENATE($C$4,$D$39)='Admón. Riesgos'!N16,'Admón. Riesgos'!C16,"")</f>
      </c>
      <c r="G5" s="107">
        <f>IF(CONCATENATE($C$4,$D$39)='Admón. Riesgos'!N21,'Admón. Riesgos'!C21,"")</f>
      </c>
      <c r="H5" s="107">
        <f>IF(CONCATENATE($C$4,$D$39)='Admón. Riesgos'!N26,'Admón. Riesgos'!C26,"")</f>
      </c>
      <c r="I5" s="107">
        <f>IF(CONCATENATE($C$4,$D$39)='Admón. Riesgos'!N31,'Admón. Riesgos'!C31,"")</f>
      </c>
      <c r="J5" s="107">
        <f>IF(CONCATENATE($C$4,$D$39)='Admón. Riesgos'!N37,'Admón. Riesgos'!C37,"")</f>
      </c>
      <c r="K5" s="107">
        <f>IF(CONCATENATE($C$4,$D$39)='Admón. Riesgos'!N42,'Admón. Riesgos'!C42,"")</f>
      </c>
      <c r="L5" s="107"/>
      <c r="M5" s="112"/>
      <c r="N5" s="109">
        <f>IF(CONCATENATE($C$4,$M$39)='Admón. Riesgos'!N11,'Admón. Riesgos'!C11,"")</f>
      </c>
      <c r="O5" s="109">
        <f>IF(CONCATENATE($C$4,$M$39)='Admón. Riesgos'!N16,'Admón. Riesgos'!C16,"")</f>
      </c>
      <c r="P5" s="109">
        <f>IF(CONCATENATE($C$4,$M$39)='Admón. Riesgos'!N21,'Admón. Riesgos'!C21,"")</f>
      </c>
      <c r="Q5" s="109">
        <f>IF(CONCATENATE($C$4,$M$39)='Admón. Riesgos'!N26,'Admón. Riesgos'!C26,"")</f>
      </c>
      <c r="R5" s="109">
        <f>IF(CONCATENATE($C$4,$M$39)='Admón. Riesgos'!N31,'Admón. Riesgos'!C31,"")</f>
      </c>
      <c r="S5" s="109">
        <f>IF(CONCATENATE($C$4,$M$39)='Admón. Riesgos'!N37,'Admón. Riesgos'!C37,"")</f>
      </c>
      <c r="T5" s="109">
        <f>IF(CONCATENATE($C$4,$M$39)='Admón. Riesgos'!N42,'Admón. Riesgos'!C42,"")</f>
      </c>
      <c r="U5" s="125"/>
      <c r="V5" s="97"/>
      <c r="W5" s="98" t="str">
        <f>IF(CONCATENATE($C$4,$V$39)='Admón. Riesgos'!N11,'Admón. Riesgos'!C11,"")</f>
        <v>R1</v>
      </c>
      <c r="X5" s="98" t="str">
        <f>IF(CONCATENATE($C$4,$V$39)='Admón. Riesgos'!N16,'Admón. Riesgos'!C16,"")</f>
        <v>R6</v>
      </c>
      <c r="Y5" s="98" t="str">
        <f>IF(CONCATENATE($C$4,$V$39)='Admón. Riesgos'!N21,'Admón. Riesgos'!C21,"")</f>
        <v>R11</v>
      </c>
      <c r="Z5" s="98" t="str">
        <f>IF(CONCATENATE($C$4,$V$39)='Admón. Riesgos'!N26,'Admón. Riesgos'!C26,"")</f>
        <v>R16</v>
      </c>
      <c r="AA5" s="98" t="str">
        <f>IF(CONCATENATE($C$4,$V$39)='Admón. Riesgos'!N31,'Admón. Riesgos'!C31,"")</f>
        <v>R21</v>
      </c>
      <c r="AB5" s="98" t="str">
        <f>IF(CONCATENATE($C$4,$V$39)='Admón. Riesgos'!N36,'Admón. Riesgos'!C36,"")</f>
        <v>R26</v>
      </c>
      <c r="AC5" s="98">
        <f>IF(CONCATENATE($C$4,$V$39)='Admón. Riesgos'!N42,'Admón. Riesgos'!C42,"")</f>
      </c>
      <c r="AD5" s="121"/>
    </row>
    <row r="6" spans="1:30" ht="17.25" customHeight="1">
      <c r="A6" s="94"/>
      <c r="B6" s="389" t="s">
        <v>30</v>
      </c>
      <c r="C6" s="391"/>
      <c r="D6" s="130"/>
      <c r="E6" s="107">
        <f>IF(CONCATENATE($C$4,$D$39)='Admón. Riesgos'!N12,'Admón. Riesgos'!C12,"")</f>
      </c>
      <c r="F6" s="107">
        <f>IF(CONCATENATE($C$4,$D$39)='Admón. Riesgos'!N17,'Admón. Riesgos'!C17,"")</f>
      </c>
      <c r="G6" s="107">
        <f>IF(CONCATENATE($C$4,$D$39)='Admón. Riesgos'!N22,'Admón. Riesgos'!C22,"")</f>
      </c>
      <c r="H6" s="107">
        <f>IF(CONCATENATE($C$4,$D$39)='Admón. Riesgos'!N27,'Admón. Riesgos'!C27,"")</f>
      </c>
      <c r="I6" s="107">
        <f>IF(CONCATENATE($C$4,$D$39)='Admón. Riesgos'!N33,'Admón. Riesgos'!C33,"")</f>
      </c>
      <c r="J6" s="107">
        <f>IF(CONCATENATE($C$4,$D$39)='Admón. Riesgos'!N38,'Admón. Riesgos'!C38,"")</f>
      </c>
      <c r="K6" s="107">
        <f>IF(CONCATENATE($C$4,$D$39)='Admón. Riesgos'!N43,'Admón. Riesgos'!C43,"")</f>
      </c>
      <c r="L6" s="107">
        <f>IF('Admón. Riesgos'!R11="ZONA DE RIESGO IMPORTANTE",'Admón. Riesgos'!E11,"")</f>
      </c>
      <c r="M6" s="112"/>
      <c r="N6" s="109">
        <f>IF(CONCATENATE($C$4,$M$39)='Admón. Riesgos'!N12,'Admón. Riesgos'!C12,"")</f>
      </c>
      <c r="O6" s="109">
        <f>IF(CONCATENATE($C$4,$M$39)='Admón. Riesgos'!N17,'Admón. Riesgos'!C17,"")</f>
      </c>
      <c r="P6" s="109">
        <f>IF(CONCATENATE($C$4,$M$39)='Admón. Riesgos'!N22,'Admón. Riesgos'!C22,"")</f>
      </c>
      <c r="Q6" s="109">
        <f>IF(CONCATENATE($C$4,$M$39)='Admón. Riesgos'!N27,'Admón. Riesgos'!C27,"")</f>
      </c>
      <c r="R6" s="109">
        <f>IF(CONCATENATE($C$4,$M$39)='Admón. Riesgos'!N33,'Admón. Riesgos'!C33,"")</f>
      </c>
      <c r="S6" s="109">
        <f>IF(CONCATENATE($C$4,$M$39)='Admón. Riesgos'!N38,'Admón. Riesgos'!C38,"")</f>
      </c>
      <c r="T6" s="109">
        <f>IF(CONCATENATE($C$4,$M$39)='Admón. Riesgos'!N43,'Admón. Riesgos'!C43,"")</f>
      </c>
      <c r="U6" s="125"/>
      <c r="V6" s="97"/>
      <c r="W6" s="98" t="str">
        <f>IF(CONCATENATE($C$4,$V$39)='Admón. Riesgos'!N12,'Admón. Riesgos'!C12,"")</f>
        <v>R2</v>
      </c>
      <c r="X6" s="98" t="str">
        <f>IF(CONCATENATE($C$4,$V$39)='Admón. Riesgos'!N17,'Admón. Riesgos'!C17,"")</f>
        <v>R7</v>
      </c>
      <c r="Y6" s="98" t="str">
        <f>IF(CONCATENATE($C$4,$V$39)='Admón. Riesgos'!N22,'Admón. Riesgos'!C22,"")</f>
        <v>R12</v>
      </c>
      <c r="Z6" s="98" t="str">
        <f>IF(CONCATENATE($C$4,$V$39)='Admón. Riesgos'!N27,'Admón. Riesgos'!C27,"")</f>
        <v>R17</v>
      </c>
      <c r="AA6" s="98" t="str">
        <f>IF(CONCATENATE($C$4,$V$39)='Admón. Riesgos'!N32,'Admón. Riesgos'!C32,"")</f>
        <v>R22</v>
      </c>
      <c r="AB6" s="98">
        <f>IF(CONCATENATE($C$4,$V$39)='Admón. Riesgos'!N38,'Admón. Riesgos'!C38,"")</f>
      </c>
      <c r="AC6" s="98">
        <f>IF(CONCATENATE($C$4,$V$39)='Admón. Riesgos'!N43,'Admón. Riesgos'!C43,"")</f>
      </c>
      <c r="AD6" s="121"/>
    </row>
    <row r="7" spans="1:30" ht="17.25" customHeight="1">
      <c r="A7" s="94"/>
      <c r="B7" s="389"/>
      <c r="C7" s="391"/>
      <c r="D7" s="130"/>
      <c r="E7" s="107">
        <f>IF(CONCATENATE($C$4,$D$39)='Admón. Riesgos'!N13,'Admón. Riesgos'!C13,"")</f>
      </c>
      <c r="F7" s="107">
        <f>IF(CONCATENATE($C$4,$D$39)='Admón. Riesgos'!N18,'Admón. Riesgos'!C18,"")</f>
      </c>
      <c r="G7" s="107">
        <f>IF(CONCATENATE($C$4,$D$39)='Admón. Riesgos'!N23,'Admón. Riesgos'!C23,"")</f>
      </c>
      <c r="H7" s="107">
        <f>IF(CONCATENATE($C$4,$D$39)='Admón. Riesgos'!N28,'Admón. Riesgos'!C28,"")</f>
      </c>
      <c r="I7" s="107">
        <f>IF(CONCATENATE($C$4,$D$39)='Admón. Riesgos'!N34,'Admón. Riesgos'!C34,"")</f>
      </c>
      <c r="J7" s="107">
        <f>IF(CONCATENATE($C$4,$D$39)='Admón. Riesgos'!N39,'Admón. Riesgos'!C39,"")</f>
      </c>
      <c r="K7" s="107">
        <f>IF(CONCATENATE($C$4,$D$39)='Admón. Riesgos'!N44,'Admón. Riesgos'!C44,"")</f>
      </c>
      <c r="L7" s="107">
        <f>IF('Admón. Riesgos'!R12="ZONA DE RIESGO IMPORTANTE",'Admón. Riesgos'!E12,"")</f>
      </c>
      <c r="M7" s="112"/>
      <c r="N7" s="109">
        <f>IF(CONCATENATE($C$4,$M$39)='Admón. Riesgos'!N13,'Admón. Riesgos'!C13,"")</f>
      </c>
      <c r="O7" s="109">
        <f>IF(CONCATENATE($C$4,$M$39)='Admón. Riesgos'!N18,'Admón. Riesgos'!C18,"")</f>
      </c>
      <c r="P7" s="109">
        <f>IF(CONCATENATE($C$4,$M$39)='Admón. Riesgos'!N23,'Admón. Riesgos'!C23,"")</f>
      </c>
      <c r="Q7" s="109">
        <f>IF(CONCATENATE($C$4,$M$39)='Admón. Riesgos'!N28,'Admón. Riesgos'!C28,"")</f>
      </c>
      <c r="R7" s="109">
        <f>IF(CONCATENATE($C$4,$M$39)='Admón. Riesgos'!N34,'Admón. Riesgos'!C34,"")</f>
      </c>
      <c r="S7" s="109">
        <f>IF(CONCATENATE($C$4,$M$39)='Admón. Riesgos'!N39,'Admón. Riesgos'!C39,"")</f>
      </c>
      <c r="T7" s="109">
        <f>IF(CONCATENATE($C$4,$M$39)='Admón. Riesgos'!N44,'Admón. Riesgos'!C44,"")</f>
      </c>
      <c r="U7" s="125"/>
      <c r="V7" s="97"/>
      <c r="W7" s="98" t="str">
        <f>IF(CONCATENATE($C$4,$V$39)='Admón. Riesgos'!N13,'Admón. Riesgos'!C13,"")</f>
        <v>R3</v>
      </c>
      <c r="X7" s="98" t="str">
        <f>IF(CONCATENATE($C$4,$V$39)='Admón. Riesgos'!N18,'Admón. Riesgos'!C18,"")</f>
        <v>R8</v>
      </c>
      <c r="Y7" s="98" t="str">
        <f>IF(CONCATENATE($C$4,$V$39)='Admón. Riesgos'!N23,'Admón. Riesgos'!C23,"")</f>
        <v>R13</v>
      </c>
      <c r="Z7" s="98" t="str">
        <f>IF(CONCATENATE($C$4,$V$39)='Admón. Riesgos'!N28,'Admón. Riesgos'!C28,"")</f>
        <v>R18</v>
      </c>
      <c r="AA7" s="98" t="str">
        <f>IF(CONCATENATE($C$4,$V$39)='Admón. Riesgos'!N33,'Admón. Riesgos'!C33,"")</f>
        <v>R23</v>
      </c>
      <c r="AB7" s="98">
        <f>IF(CONCATENATE($C$4,$V$39)='Admón. Riesgos'!N39,'Admón. Riesgos'!C39,"")</f>
      </c>
      <c r="AC7" s="98">
        <f>IF(CONCATENATE($C$4,$V$39)='Admón. Riesgos'!N44,'Admón. Riesgos'!C44,"")</f>
      </c>
      <c r="AD7" s="121"/>
    </row>
    <row r="8" spans="1:30" ht="17.25" customHeight="1">
      <c r="A8" s="94"/>
      <c r="B8" s="389"/>
      <c r="C8" s="391"/>
      <c r="D8" s="130"/>
      <c r="E8" s="107">
        <f>IF(CONCATENATE($C$4,$D$39)='Admón. Riesgos'!N14,'Admón. Riesgos'!C14,"")</f>
      </c>
      <c r="F8" s="107">
        <f>IF(CONCATENATE($C$4,$D$39)='Admón. Riesgos'!N19,'Admón. Riesgos'!C19,"")</f>
      </c>
      <c r="G8" s="107">
        <f>IF(CONCATENATE($C$4,$D$39)='Admón. Riesgos'!N24,'Admón. Riesgos'!C24,"")</f>
      </c>
      <c r="H8" s="107">
        <f>IF(CONCATENATE($C$4,$D$39)='Admón. Riesgos'!N29,'Admón. Riesgos'!C29,"")</f>
      </c>
      <c r="I8" s="107">
        <f>IF(CONCATENATE($C$4,$D$39)='Admón. Riesgos'!N35,'Admón. Riesgos'!C35,"")</f>
      </c>
      <c r="J8" s="107">
        <f>IF(CONCATENATE($C$4,$D$39)='Admón. Riesgos'!N40,'Admón. Riesgos'!C40,"")</f>
      </c>
      <c r="K8" s="107">
        <f>IF(CONCATENATE($C$4,$D$39)='Admón. Riesgos'!N45,'Admón. Riesgos'!C45,"")</f>
      </c>
      <c r="L8" s="107"/>
      <c r="M8" s="112"/>
      <c r="N8" s="109">
        <f>IF(CONCATENATE($C$4,$M$39)='Admón. Riesgos'!N14,'Admón. Riesgos'!C14,"")</f>
      </c>
      <c r="O8" s="109">
        <f>IF(CONCATENATE($C$4,$M$39)='Admón. Riesgos'!N19,'Admón. Riesgos'!C19,"")</f>
      </c>
      <c r="P8" s="109">
        <f>IF(CONCATENATE($C$4,$M$39)='Admón. Riesgos'!N24,'Admón. Riesgos'!C24,"")</f>
      </c>
      <c r="Q8" s="109">
        <f>IF(CONCATENATE($C$4,$M$39)='Admón. Riesgos'!N29,'Admón. Riesgos'!C29,"")</f>
      </c>
      <c r="R8" s="109">
        <f>IF(CONCATENATE($C$4,$M$39)='Admón. Riesgos'!N35,'Admón. Riesgos'!C35,"")</f>
      </c>
      <c r="S8" s="109">
        <f>IF(CONCATENATE($C$4,$M$39)='Admón. Riesgos'!N40,'Admón. Riesgos'!C40,"")</f>
      </c>
      <c r="T8" s="109">
        <f>IF(CONCATENATE($C$4,$M$39)='Admón. Riesgos'!N45,'Admón. Riesgos'!C45,"")</f>
      </c>
      <c r="U8" s="125"/>
      <c r="V8" s="97"/>
      <c r="W8" s="98" t="str">
        <f>IF(CONCATENATE($C$4,$V$39)='Admón. Riesgos'!N14,'Admón. Riesgos'!C14,"")</f>
        <v>R4</v>
      </c>
      <c r="X8" s="98" t="str">
        <f>IF(CONCATENATE($C$4,$V$39)='Admón. Riesgos'!N19,'Admón. Riesgos'!C19,"")</f>
        <v>R9</v>
      </c>
      <c r="Y8" s="98" t="str">
        <f>IF(CONCATENATE($C$4,$V$39)='Admón. Riesgos'!N24,'Admón. Riesgos'!C24,"")</f>
        <v>R14</v>
      </c>
      <c r="Z8" s="98" t="str">
        <f>IF(CONCATENATE($C$4,$V$39)='Admón. Riesgos'!N29,'Admón. Riesgos'!C29,"")</f>
        <v>R19</v>
      </c>
      <c r="AA8" s="98" t="str">
        <f>IF(CONCATENATE($C$4,$V$39)='Admón. Riesgos'!N34,'Admón. Riesgos'!C34,"")</f>
        <v>R24</v>
      </c>
      <c r="AB8" s="98">
        <f>IF(CONCATENATE($C$4,$V$39)='Admón. Riesgos'!N40,'Admón. Riesgos'!C40,"")</f>
      </c>
      <c r="AC8" s="98">
        <f>IF(CONCATENATE($C$4,$V$39)='Admón. Riesgos'!N45,'Admón. Riesgos'!C45,"")</f>
      </c>
      <c r="AD8" s="121"/>
    </row>
    <row r="9" spans="1:30" ht="17.25" customHeight="1">
      <c r="A9" s="94"/>
      <c r="B9" s="389"/>
      <c r="C9" s="391"/>
      <c r="D9" s="130"/>
      <c r="E9" s="107">
        <f>IF(CONCATENATE($C$4,$D$39)='Admón. Riesgos'!N15,'Admón. Riesgos'!C15,"")</f>
      </c>
      <c r="F9" s="107">
        <f>IF(CONCATENATE($C$4,$D$39)='Admón. Riesgos'!N20,'Admón. Riesgos'!C20,"")</f>
      </c>
      <c r="G9" s="107">
        <f>IF(CONCATENATE($C$4,$D$39)='Admón. Riesgos'!N25,'Admón. Riesgos'!C25,"")</f>
      </c>
      <c r="H9" s="107">
        <f>IF(CONCATENATE($C$4,$D$39)='Admón. Riesgos'!N30,'Admón. Riesgos'!C30,"")</f>
      </c>
      <c r="I9" s="107">
        <f>IF(CONCATENATE($C$4,$D$39)='Admón. Riesgos'!N36,'Admón. Riesgos'!C36,"")</f>
      </c>
      <c r="J9" s="107">
        <f>IF(CONCATENATE($C$4,$D$39)='Admón. Riesgos'!N41,'Admón. Riesgos'!C41,"")</f>
      </c>
      <c r="K9" s="107">
        <f>IF(CONCATENATE($C$4,$D$39)='Admón. Riesgos'!N46,'Admón. Riesgos'!C46,"")</f>
      </c>
      <c r="L9" s="107">
        <f>IF('Admón. Riesgos'!R13="ZONA DE RIESGO IMPORTANTE",'Admón. Riesgos'!E13,"")</f>
      </c>
      <c r="M9" s="112"/>
      <c r="N9" s="109">
        <f>IF(CONCATENATE($C$4,$M$39)='Admón. Riesgos'!N15,'Admón. Riesgos'!C15,"")</f>
      </c>
      <c r="O9" s="109">
        <f>IF(CONCATENATE($C$4,$M$39)='Admón. Riesgos'!N20,'Admón. Riesgos'!C20,"")</f>
      </c>
      <c r="P9" s="109">
        <f>IF(CONCATENATE($C$4,$M$39)='Admón. Riesgos'!N25,'Admón. Riesgos'!C25,"")</f>
      </c>
      <c r="Q9" s="109">
        <f>IF(CONCATENATE($C$4,$M$39)='Admón. Riesgos'!N30,'Admón. Riesgos'!C30,"")</f>
      </c>
      <c r="R9" s="109">
        <f>IF(CONCATENATE($C$4,$M$39)='Admón. Riesgos'!N36,'Admón. Riesgos'!C36,"")</f>
      </c>
      <c r="S9" s="109">
        <f>IF(CONCATENATE($C$4,$M$39)='Admón. Riesgos'!N41,'Admón. Riesgos'!C41,"")</f>
      </c>
      <c r="T9" s="109">
        <f>IF(CONCATENATE($C$4,$M$39)='Admón. Riesgos'!N46,'Admón. Riesgos'!C46,"")</f>
      </c>
      <c r="U9" s="125"/>
      <c r="V9" s="97"/>
      <c r="W9" s="98" t="str">
        <f>IF(CONCATENATE($C$4,$V$39)='Admón. Riesgos'!N15,'Admón. Riesgos'!C15,"")</f>
        <v>R5</v>
      </c>
      <c r="X9" s="98" t="str">
        <f>IF(CONCATENATE($C$4,$V$39)='Admón. Riesgos'!N20,'Admón. Riesgos'!C20,"")</f>
        <v>R10</v>
      </c>
      <c r="Y9" s="98" t="str">
        <f>IF(CONCATENATE($C$4,$V$39)='Admón. Riesgos'!N25,'Admón. Riesgos'!C25,"")</f>
        <v>R15</v>
      </c>
      <c r="Z9" s="98" t="str">
        <f>IF(CONCATENATE($C$4,$V$39)='Admón. Riesgos'!N30,'Admón. Riesgos'!C30,"")</f>
        <v>R20</v>
      </c>
      <c r="AA9" s="98" t="str">
        <f>IF(CONCATENATE($C$4,$V$39)='Admón. Riesgos'!N35,'Admón. Riesgos'!C35,"")</f>
        <v>R25</v>
      </c>
      <c r="AB9" s="98">
        <f>IF(CONCATENATE($C$4,$V$39)='Admón. Riesgos'!N41,'Admón. Riesgos'!C41,"")</f>
      </c>
      <c r="AC9" s="98">
        <f>IF(CONCATENATE($C$4,$V$39)='Admón. Riesgos'!N46,'Admón. Riesgos'!C46,"")</f>
      </c>
      <c r="AD9" s="121"/>
    </row>
    <row r="10" spans="1:30" ht="9.75" customHeight="1">
      <c r="A10" s="94"/>
      <c r="B10" s="389"/>
      <c r="C10" s="391"/>
      <c r="D10" s="130"/>
      <c r="E10" s="107"/>
      <c r="F10" s="107">
        <f>IF('Admón. Riesgos'!P14="ZONA DE RIESGO IMPORTANTE",'Admón. Riesgos'!D14,"")</f>
      </c>
      <c r="G10" s="107"/>
      <c r="H10" s="107"/>
      <c r="I10" s="107">
        <f>IF('Admón. Riesgos'!Q14="ZONA DE RIESGO IMPORTANTE",'Admón. Riesgos'!#REF!,"")</f>
      </c>
      <c r="J10" s="107"/>
      <c r="K10" s="107"/>
      <c r="L10" s="107">
        <f>IF('Admón. Riesgos'!R14="ZONA DE RIESGO IMPORTANTE",'Admón. Riesgos'!E14,"")</f>
      </c>
      <c r="M10" s="184"/>
      <c r="N10" s="185"/>
      <c r="O10" s="185"/>
      <c r="P10" s="185"/>
      <c r="Q10" s="185"/>
      <c r="R10" s="185"/>
      <c r="S10" s="185"/>
      <c r="T10" s="185"/>
      <c r="U10" s="186"/>
      <c r="V10" s="99"/>
      <c r="W10" s="100"/>
      <c r="X10" s="100"/>
      <c r="Y10" s="100"/>
      <c r="Z10" s="100"/>
      <c r="AA10" s="100"/>
      <c r="AB10" s="100"/>
      <c r="AC10" s="100"/>
      <c r="AD10" s="122"/>
    </row>
    <row r="11" spans="1:30" ht="9.75" customHeight="1">
      <c r="A11" s="94"/>
      <c r="B11" s="389"/>
      <c r="C11" s="391" t="s">
        <v>123</v>
      </c>
      <c r="D11" s="129"/>
      <c r="E11" s="104"/>
      <c r="F11" s="104"/>
      <c r="G11" s="104"/>
      <c r="H11" s="104"/>
      <c r="I11" s="104"/>
      <c r="J11" s="104"/>
      <c r="K11" s="104"/>
      <c r="L11" s="174"/>
      <c r="M11" s="110"/>
      <c r="N11" s="111"/>
      <c r="O11" s="111"/>
      <c r="P11" s="111"/>
      <c r="Q11" s="111"/>
      <c r="R11" s="111"/>
      <c r="S11" s="111"/>
      <c r="T11" s="111"/>
      <c r="U11" s="123"/>
      <c r="V11" s="101"/>
      <c r="W11" s="102"/>
      <c r="X11" s="102"/>
      <c r="Y11" s="102"/>
      <c r="Z11" s="102"/>
      <c r="AA11" s="102"/>
      <c r="AB11" s="102"/>
      <c r="AC11" s="102"/>
      <c r="AD11" s="124"/>
    </row>
    <row r="12" spans="1:30" ht="17.25" customHeight="1">
      <c r="A12" s="94"/>
      <c r="B12" s="389"/>
      <c r="C12" s="391"/>
      <c r="D12" s="130"/>
      <c r="E12" s="107">
        <f>IF(CONCATENATE($C$11,$D$39)='Admón. Riesgos'!N11,'Admón. Riesgos'!C11,"")</f>
      </c>
      <c r="F12" s="107">
        <f>IF(CONCATENATE($C$11,$D$39)='Admón. Riesgos'!N16,'Admón. Riesgos'!C16,"")</f>
      </c>
      <c r="G12" s="107">
        <f>IF(CONCATENATE($C$11,$D$39)='Admón. Riesgos'!N21,'Admón. Riesgos'!C21,"")</f>
      </c>
      <c r="H12" s="107">
        <f>IF(CONCATENATE($C$11,$D$39)='Admón. Riesgos'!N26,'Admón. Riesgos'!C26,"")</f>
      </c>
      <c r="I12" s="107">
        <f>IF(CONCATENATE($C$11,$D$39)='Admón. Riesgos'!N31,'Admón. Riesgos'!C31,"")</f>
      </c>
      <c r="J12" s="107">
        <f>IF(CONCATENATE($C$11,$D$39)='Admón. Riesgos'!N37,'Admón. Riesgos'!C37,"")</f>
      </c>
      <c r="K12" s="107">
        <f>IF(CONCATENATE($C$11,$D$39)='Admón. Riesgos'!N42,'Admón. Riesgos'!C42,"")</f>
      </c>
      <c r="L12" s="175"/>
      <c r="M12" s="112"/>
      <c r="N12" s="109">
        <f>IF(CONCATENATE($C$11,$M$39)='Admón. Riesgos'!N11,'Admón. Riesgos'!C11,"")</f>
      </c>
      <c r="O12" s="109">
        <f>IF(CONCATENATE($C$11,$M$39)='Admón. Riesgos'!N16,'Admón. Riesgos'!C16,"")</f>
      </c>
      <c r="P12" s="109">
        <f>IF(CONCATENATE($C$11,$M$39)='Admón. Riesgos'!N21,'Admón. Riesgos'!C21,"")</f>
      </c>
      <c r="Q12" s="109">
        <f>IF(CONCATENATE($C$11,$M$39)='Admón. Riesgos'!N26,'Admón. Riesgos'!C26,"")</f>
      </c>
      <c r="R12" s="109">
        <f>IF(CONCATENATE($C$11,$M$39)='Admón. Riesgos'!N31,'Admón. Riesgos'!C31,"")</f>
      </c>
      <c r="S12" s="109">
        <f>IF(CONCATENATE($C$11,$M$39)='Admón. Riesgos'!N37,'Admón. Riesgos'!C37,"")</f>
      </c>
      <c r="T12" s="109">
        <f>IF(CONCATENATE($C$11,$M$39)='Admón. Riesgos'!N42,'Admón. Riesgos'!C42,"")</f>
      </c>
      <c r="U12" s="125"/>
      <c r="V12" s="97"/>
      <c r="W12" s="98">
        <f>IF(CONCATENATE($C$11,$V$39)='Admón. Riesgos'!N11,'Admón. Riesgos'!C11,"")</f>
      </c>
      <c r="X12" s="98">
        <f>IF(CONCATENATE($C$11,$V$39)='Admón. Riesgos'!N16,'Admón. Riesgos'!C16,"")</f>
      </c>
      <c r="Y12" s="98">
        <f>IF(CONCATENATE($C$11,$V$39)='Admón. Riesgos'!N21,'Admón. Riesgos'!C21,"")</f>
      </c>
      <c r="Z12" s="98">
        <f>IF(CONCATENATE($C$11,$V$39)='Admón. Riesgos'!N26,'Admón. Riesgos'!C26,"")</f>
      </c>
      <c r="AA12" s="98">
        <f>IF(CONCATENATE($C$11,$V$39)='Admón. Riesgos'!N31,'Admón. Riesgos'!C31,"")</f>
      </c>
      <c r="AB12" s="98">
        <f>IF(CONCATENATE($C$11,$V$39)='Admón. Riesgos'!N37,'Admón. Riesgos'!C37,"")</f>
      </c>
      <c r="AC12" s="98">
        <f>IF(CONCATENATE($C$11,$V$39)='Admón. Riesgos'!N42,'Admón. Riesgos'!C42,"")</f>
      </c>
      <c r="AD12" s="121"/>
    </row>
    <row r="13" spans="1:30" ht="17.25" customHeight="1">
      <c r="A13" s="94"/>
      <c r="B13" s="389"/>
      <c r="C13" s="391"/>
      <c r="D13" s="130"/>
      <c r="E13" s="107">
        <f>IF(CONCATENATE($C$11,$D$39)='Admón. Riesgos'!N12,'Admón. Riesgos'!C12,"")</f>
      </c>
      <c r="F13" s="107">
        <f>IF(CONCATENATE($C$11,$D$39)='Admón. Riesgos'!N17,'Admón. Riesgos'!C17,"")</f>
      </c>
      <c r="G13" s="107">
        <f>IF(CONCATENATE($C$11,$D$39)='Admón. Riesgos'!N22,'Admón. Riesgos'!C22,"")</f>
      </c>
      <c r="H13" s="107">
        <f>IF(CONCATENATE($C$11,$D$39)='Admón. Riesgos'!N27,'Admón. Riesgos'!C27,"")</f>
      </c>
      <c r="I13" s="107">
        <f>IF(CONCATENATE($C$11,$D$39)='Admón. Riesgos'!N33,'Admón. Riesgos'!C33,"")</f>
      </c>
      <c r="J13" s="107">
        <f>IF(CONCATENATE($C$11,$D$39)='Admón. Riesgos'!N38,'Admón. Riesgos'!C38,"")</f>
      </c>
      <c r="K13" s="107">
        <f>IF(CONCATENATE($C$11,$D$39)='Admón. Riesgos'!N43,'Admón. Riesgos'!C43,"")</f>
      </c>
      <c r="L13" s="175"/>
      <c r="M13" s="112"/>
      <c r="N13" s="109">
        <f>IF(CONCATENATE($C$11,$M$39)='Admón. Riesgos'!N12,'Admón. Riesgos'!C12,"")</f>
      </c>
      <c r="O13" s="109">
        <f>IF(CONCATENATE($C$11,$M$39)='Admón. Riesgos'!N17,'Admón. Riesgos'!C17,"")</f>
      </c>
      <c r="P13" s="109">
        <f>IF(CONCATENATE($C$11,$M$39)='Admón. Riesgos'!N22,'Admón. Riesgos'!C22,"")</f>
      </c>
      <c r="Q13" s="109">
        <f>IF(CONCATENATE($C$11,$M$39)='Admón. Riesgos'!N27,'Admón. Riesgos'!C27,"")</f>
      </c>
      <c r="R13" s="109">
        <f>IF(CONCATENATE($C$11,$M$39)='Admón. Riesgos'!N33,'Admón. Riesgos'!C33,"")</f>
      </c>
      <c r="S13" s="109">
        <f>IF(CONCATENATE($C$11,$M$39)='Admón. Riesgos'!N38,'Admón. Riesgos'!C38,"")</f>
      </c>
      <c r="T13" s="109">
        <f>IF(CONCATENATE($C$11,$M$39)='Admón. Riesgos'!N43,'Admón. Riesgos'!C43,"")</f>
      </c>
      <c r="U13" s="125"/>
      <c r="V13" s="97"/>
      <c r="W13" s="98">
        <f>IF(CONCATENATE($C$11,$V$39)='Admón. Riesgos'!N12,'Admón. Riesgos'!C12,"")</f>
      </c>
      <c r="X13" s="98">
        <f>IF(CONCATENATE($C$11,$V$39)='Admón. Riesgos'!N17,'Admón. Riesgos'!C17,"")</f>
      </c>
      <c r="Y13" s="98">
        <f>IF(CONCATENATE($C$11,$V$39)='Admón. Riesgos'!N22,'Admón. Riesgos'!C22,"")</f>
      </c>
      <c r="Z13" s="98">
        <f>IF(CONCATENATE($C$11,$V$39)='Admón. Riesgos'!N27,'Admón. Riesgos'!C27,"")</f>
      </c>
      <c r="AA13" s="98">
        <f>IF(CONCATENATE($C$11,$V$39)='Admón. Riesgos'!N33,'Admón. Riesgos'!C33,"")</f>
      </c>
      <c r="AB13" s="98">
        <f>IF(CONCATENATE($C$11,$V$39)='Admón. Riesgos'!N38,'Admón. Riesgos'!C38,"")</f>
      </c>
      <c r="AC13" s="98">
        <f>IF(CONCATENATE($C$11,$V$39)='Admón. Riesgos'!N43,'Admón. Riesgos'!C43,"")</f>
      </c>
      <c r="AD13" s="121"/>
    </row>
    <row r="14" spans="1:30" ht="17.25" customHeight="1">
      <c r="A14" s="94"/>
      <c r="B14" s="389"/>
      <c r="C14" s="391"/>
      <c r="D14" s="130"/>
      <c r="E14" s="107">
        <f>IF(CONCATENATE($C$11,$D$39)='Admón. Riesgos'!N13,'Admón. Riesgos'!C13,"")</f>
      </c>
      <c r="F14" s="107">
        <f>IF(CONCATENATE($C$11,$D$39)='Admón. Riesgos'!N18,'Admón. Riesgos'!C18,"")</f>
      </c>
      <c r="G14" s="107">
        <f>IF(CONCATENATE($C$11,$D$39)='Admón. Riesgos'!N23,'Admón. Riesgos'!C23,"")</f>
      </c>
      <c r="H14" s="107">
        <f>IF(CONCATENATE($C$11,$D$39)='Admón. Riesgos'!N28,'Admón. Riesgos'!C28,"")</f>
      </c>
      <c r="I14" s="107">
        <f>IF(CONCATENATE($C$11,$D$39)='Admón. Riesgos'!N34,'Admón. Riesgos'!C34,"")</f>
      </c>
      <c r="J14" s="107">
        <f>IF(CONCATENATE($C$11,$D$39)='Admón. Riesgos'!N39,'Admón. Riesgos'!C39,"")</f>
      </c>
      <c r="K14" s="107">
        <f>IF(CONCATENATE($C$11,$D$39)='Admón. Riesgos'!N44,'Admón. Riesgos'!C44,"")</f>
      </c>
      <c r="L14" s="175"/>
      <c r="M14" s="112"/>
      <c r="N14" s="109">
        <f>IF(CONCATENATE($C$11,$M$39)='Admón. Riesgos'!N13,'Admón. Riesgos'!C13,"")</f>
      </c>
      <c r="O14" s="109">
        <f>IF(CONCATENATE($C$11,$M$39)='Admón. Riesgos'!N18,'Admón. Riesgos'!C18,"")</f>
      </c>
      <c r="P14" s="109">
        <f>IF(CONCATENATE($C$11,$M$39)='Admón. Riesgos'!N23,'Admón. Riesgos'!C23,"")</f>
      </c>
      <c r="Q14" s="109">
        <f>IF(CONCATENATE($C$11,$M$39)='Admón. Riesgos'!N28,'Admón. Riesgos'!C28,"")</f>
      </c>
      <c r="R14" s="109">
        <f>IF(CONCATENATE($C$11,$M$39)='Admón. Riesgos'!N34,'Admón. Riesgos'!C34,"")</f>
      </c>
      <c r="S14" s="109">
        <f>IF(CONCATENATE($C$11,$M$39)='Admón. Riesgos'!N39,'Admón. Riesgos'!C39,"")</f>
      </c>
      <c r="T14" s="109">
        <f>IF(CONCATENATE($C$11,$M$39)='Admón. Riesgos'!N44,'Admón. Riesgos'!C44,"")</f>
      </c>
      <c r="U14" s="125"/>
      <c r="V14" s="97"/>
      <c r="W14" s="98">
        <f>IF(CONCATENATE($C$11,$V$39)='Admón. Riesgos'!N13,'Admón. Riesgos'!C13,"")</f>
      </c>
      <c r="X14" s="98">
        <f>IF(CONCATENATE($C$11,$V$39)='Admón. Riesgos'!N18,'Admón. Riesgos'!C18,"")</f>
      </c>
      <c r="Y14" s="98">
        <f>IF(CONCATENATE($C$11,$V$39)='Admón. Riesgos'!N23,'Admón. Riesgos'!C23,"")</f>
      </c>
      <c r="Z14" s="98">
        <f>IF(CONCATENATE($C$11,$V$39)='Admón. Riesgos'!N28,'Admón. Riesgos'!C28,"")</f>
      </c>
      <c r="AA14" s="98">
        <f>IF(CONCATENATE($C$11,$V$39)='Admón. Riesgos'!N34,'Admón. Riesgos'!C34,"")</f>
      </c>
      <c r="AB14" s="98">
        <f>IF(CONCATENATE($C$11,$V$39)='Admón. Riesgos'!N39,'Admón. Riesgos'!C39,"")</f>
      </c>
      <c r="AC14" s="98">
        <f>IF(CONCATENATE($C$11,$V$39)='Admón. Riesgos'!N44,'Admón. Riesgos'!C44,"")</f>
      </c>
      <c r="AD14" s="121"/>
    </row>
    <row r="15" spans="1:30" ht="17.25" customHeight="1">
      <c r="A15" s="94"/>
      <c r="B15" s="389"/>
      <c r="C15" s="391"/>
      <c r="D15" s="130"/>
      <c r="E15" s="107">
        <f>IF(CONCATENATE($C$11,$D$39)='Admón. Riesgos'!N14,'Admón. Riesgos'!C14,"")</f>
      </c>
      <c r="F15" s="107">
        <f>IF(CONCATENATE($C$11,$D$39)='Admón. Riesgos'!N19,'Admón. Riesgos'!C19,"")</f>
      </c>
      <c r="G15" s="107">
        <f>IF(CONCATENATE($C$11,$D$39)='Admón. Riesgos'!N24,'Admón. Riesgos'!C24,"")</f>
      </c>
      <c r="H15" s="107">
        <f>IF(CONCATENATE($C$11,$D$39)='Admón. Riesgos'!N29,'Admón. Riesgos'!C29,"")</f>
      </c>
      <c r="I15" s="107">
        <f>IF(CONCATENATE($C$11,$D$39)='Admón. Riesgos'!N35,'Admón. Riesgos'!C35,"")</f>
      </c>
      <c r="J15" s="107">
        <f>IF(CONCATENATE($C$11,$D$39)='Admón. Riesgos'!N40,'Admón. Riesgos'!C40,"")</f>
      </c>
      <c r="K15" s="107">
        <f>IF(CONCATENATE($C$11,$D$39)='Admón. Riesgos'!N45,'Admón. Riesgos'!C45,"")</f>
      </c>
      <c r="L15" s="175"/>
      <c r="M15" s="112"/>
      <c r="N15" s="109">
        <f>IF(CONCATENATE($C$11,$M$39)='Admón. Riesgos'!N14,'Admón. Riesgos'!C14,"")</f>
      </c>
      <c r="O15" s="109">
        <f>IF(CONCATENATE($C$11,$M$39)='Admón. Riesgos'!N19,'Admón. Riesgos'!C19,"")</f>
      </c>
      <c r="P15" s="109">
        <f>IF(CONCATENATE($C$11,$M$39)='Admón. Riesgos'!N24,'Admón. Riesgos'!C24,"")</f>
      </c>
      <c r="Q15" s="109">
        <f>IF(CONCATENATE($C$11,$M$39)='Admón. Riesgos'!N29,'Admón. Riesgos'!C29,"")</f>
      </c>
      <c r="R15" s="109">
        <f>IF(CONCATENATE($C$11,$M$39)='Admón. Riesgos'!N35,'Admón. Riesgos'!C35,"")</f>
      </c>
      <c r="S15" s="109">
        <f>IF(CONCATENATE($C$11,$M$39)='Admón. Riesgos'!N40,'Admón. Riesgos'!C40,"")</f>
      </c>
      <c r="T15" s="109">
        <f>IF(CONCATENATE($C$11,$M$39)='Admón. Riesgos'!N45,'Admón. Riesgos'!C45,"")</f>
      </c>
      <c r="U15" s="125"/>
      <c r="V15" s="97"/>
      <c r="W15" s="98">
        <f>IF(CONCATENATE($C$11,$V$39)='Admón. Riesgos'!N14,'Admón. Riesgos'!C14,"")</f>
      </c>
      <c r="X15" s="98">
        <f>IF(CONCATENATE($C$11,$V$39)='Admón. Riesgos'!N19,'Admón. Riesgos'!C19,"")</f>
      </c>
      <c r="Y15" s="98">
        <f>IF(CONCATENATE($C$11,$V$39)='Admón. Riesgos'!N24,'Admón. Riesgos'!C24,"")</f>
      </c>
      <c r="Z15" s="98">
        <f>IF(CONCATENATE($C$11,$V$39)='Admón. Riesgos'!N29,'Admón. Riesgos'!C29,"")</f>
      </c>
      <c r="AA15" s="98">
        <f>IF(CONCATENATE($C$11,$V$39)='Admón. Riesgos'!N35,'Admón. Riesgos'!C35,"")</f>
      </c>
      <c r="AB15" s="98">
        <f>IF(CONCATENATE($C$11,$V$39)='Admón. Riesgos'!N40,'Admón. Riesgos'!C40,"")</f>
      </c>
      <c r="AC15" s="98">
        <f>IF(CONCATENATE($C$11,$V$39)='Admón. Riesgos'!N45,'Admón. Riesgos'!C45,"")</f>
      </c>
      <c r="AD15" s="121"/>
    </row>
    <row r="16" spans="1:30" ht="17.25" customHeight="1">
      <c r="A16" s="94"/>
      <c r="B16" s="389"/>
      <c r="C16" s="391"/>
      <c r="D16" s="130"/>
      <c r="E16" s="107">
        <f>IF(CONCATENATE($C$11,$D$39)='Admón. Riesgos'!N15,'Admón. Riesgos'!C15,"")</f>
      </c>
      <c r="F16" s="107">
        <f>IF(CONCATENATE($C$11,$D$39)='Admón. Riesgos'!N20,'Admón. Riesgos'!C20,"")</f>
      </c>
      <c r="G16" s="107">
        <f>IF(CONCATENATE($C$11,$D$39)='Admón. Riesgos'!N25,'Admón. Riesgos'!C25,"")</f>
      </c>
      <c r="H16" s="107">
        <f>IF(CONCATENATE($C$11,$D$39)='Admón. Riesgos'!N30,'Admón. Riesgos'!C30,"")</f>
      </c>
      <c r="I16" s="107">
        <f>IF(CONCATENATE($C$11,$D$39)='Admón. Riesgos'!N36,'Admón. Riesgos'!C36,"")</f>
      </c>
      <c r="J16" s="107">
        <f>IF(CONCATENATE($C$11,$D$39)='Admón. Riesgos'!N41,'Admón. Riesgos'!C41,"")</f>
      </c>
      <c r="K16" s="107">
        <f>IF(CONCATENATE($C$11,$D$39)='Admón. Riesgos'!N46,'Admón. Riesgos'!C46,"")</f>
      </c>
      <c r="L16" s="175"/>
      <c r="M16" s="112"/>
      <c r="N16" s="109">
        <f>IF(CONCATENATE($C$11,$M$39)='Admón. Riesgos'!N15,'Admón. Riesgos'!C15,"")</f>
      </c>
      <c r="O16" s="109">
        <f>IF(CONCATENATE($C$11,$M$39)='Admón. Riesgos'!N20,'Admón. Riesgos'!C20,"")</f>
      </c>
      <c r="P16" s="109">
        <f>IF(CONCATENATE($C$11,$M$39)='Admón. Riesgos'!N25,'Admón. Riesgos'!C25,"")</f>
      </c>
      <c r="Q16" s="109">
        <f>IF(CONCATENATE($C$11,$M$39)='Admón. Riesgos'!N30,'Admón. Riesgos'!C30,"")</f>
      </c>
      <c r="R16" s="109">
        <f>IF(CONCATENATE($C$11,$M$39)='Admón. Riesgos'!N36,'Admón. Riesgos'!C36,"")</f>
      </c>
      <c r="S16" s="109">
        <f>IF(CONCATENATE($C$11,$M$39)='Admón. Riesgos'!N41,'Admón. Riesgos'!C41,"")</f>
      </c>
      <c r="T16" s="109">
        <f>IF(CONCATENATE($C$11,$M$39)='Admón. Riesgos'!N46,'Admón. Riesgos'!C46,"")</f>
      </c>
      <c r="U16" s="125"/>
      <c r="V16" s="97"/>
      <c r="W16" s="98">
        <f>IF(CONCATENATE($C$11,$V$39)='Admón. Riesgos'!N15,'Admón. Riesgos'!C15,"")</f>
      </c>
      <c r="X16" s="98">
        <f>IF(CONCATENATE($C$11,$V$39)='Admón. Riesgos'!N20,'Admón. Riesgos'!C20,"")</f>
      </c>
      <c r="Y16" s="98">
        <f>IF(CONCATENATE($C$11,$V$39)='Admón. Riesgos'!N25,'Admón. Riesgos'!C25,"")</f>
      </c>
      <c r="Z16" s="98">
        <f>IF(CONCATENATE($C$11,$V$39)='Admón. Riesgos'!N30,'Admón. Riesgos'!C30,"")</f>
      </c>
      <c r="AA16" s="98">
        <f>IF(CONCATENATE($C$11,$V$39)='Admón. Riesgos'!N36,'Admón. Riesgos'!C36,"")</f>
      </c>
      <c r="AB16" s="98">
        <f>IF(CONCATENATE($C$11,$V$39)='Admón. Riesgos'!N41,'Admón. Riesgos'!C41,"")</f>
      </c>
      <c r="AC16" s="98">
        <f>IF(CONCATENATE($C$11,$V$39)='Admón. Riesgos'!N46,'Admón. Riesgos'!C46,"")</f>
      </c>
      <c r="AD16" s="121"/>
    </row>
    <row r="17" spans="1:30" ht="9" customHeight="1" thickBot="1">
      <c r="A17" s="94"/>
      <c r="B17" s="389"/>
      <c r="C17" s="391"/>
      <c r="D17" s="131"/>
      <c r="E17" s="132"/>
      <c r="F17" s="132"/>
      <c r="G17" s="132"/>
      <c r="H17" s="132"/>
      <c r="I17" s="132"/>
      <c r="J17" s="132"/>
      <c r="K17" s="132"/>
      <c r="L17" s="176"/>
      <c r="M17" s="128"/>
      <c r="N17" s="126"/>
      <c r="O17" s="126"/>
      <c r="P17" s="126"/>
      <c r="Q17" s="126"/>
      <c r="R17" s="126"/>
      <c r="S17" s="126"/>
      <c r="T17" s="126"/>
      <c r="U17" s="127"/>
      <c r="V17" s="99"/>
      <c r="W17" s="100"/>
      <c r="X17" s="100"/>
      <c r="Y17" s="100"/>
      <c r="Z17" s="100"/>
      <c r="AA17" s="100"/>
      <c r="AB17" s="100"/>
      <c r="AC17" s="100"/>
      <c r="AD17" s="122"/>
    </row>
    <row r="18" spans="1:30" ht="9" customHeight="1">
      <c r="A18" s="94"/>
      <c r="B18" s="389"/>
      <c r="C18" s="391" t="s">
        <v>124</v>
      </c>
      <c r="D18" s="129"/>
      <c r="E18" s="104"/>
      <c r="F18" s="104"/>
      <c r="G18" s="104"/>
      <c r="H18" s="104"/>
      <c r="I18" s="104"/>
      <c r="J18" s="104"/>
      <c r="K18" s="104"/>
      <c r="L18" s="105"/>
      <c r="M18" s="110"/>
      <c r="N18" s="111"/>
      <c r="O18" s="111"/>
      <c r="P18" s="111"/>
      <c r="Q18" s="111"/>
      <c r="R18" s="111"/>
      <c r="S18" s="111"/>
      <c r="T18" s="111"/>
      <c r="U18" s="177"/>
      <c r="V18" s="101"/>
      <c r="W18" s="102"/>
      <c r="X18" s="102"/>
      <c r="Y18" s="102"/>
      <c r="Z18" s="102"/>
      <c r="AA18" s="102"/>
      <c r="AB18" s="102"/>
      <c r="AC18" s="102"/>
      <c r="AD18" s="124"/>
    </row>
    <row r="19" spans="1:30" ht="17.25" customHeight="1">
      <c r="A19" s="94"/>
      <c r="B19" s="389"/>
      <c r="C19" s="391"/>
      <c r="D19" s="130"/>
      <c r="E19" s="107">
        <f>IF(CONCATENATE($C$18,$D$39)='Admón. Riesgos'!N11,'Admón. Riesgos'!C11,"")</f>
      </c>
      <c r="F19" s="107">
        <f>IF(CONCATENATE($C$18,$D$39)='Admón. Riesgos'!N16,'Admón. Riesgos'!C16,"")</f>
      </c>
      <c r="G19" s="107">
        <f>IF(CONCATENATE($C$18,$D$39)='Admón. Riesgos'!N21,'Admón. Riesgos'!C21,"")</f>
      </c>
      <c r="H19" s="107">
        <f>IF(CONCATENATE($C$18,$D$39)='Admón. Riesgos'!N26,'Admón. Riesgos'!C26,"")</f>
      </c>
      <c r="I19" s="107">
        <f>IF(CONCATENATE($C$18,$D$39)='Admón. Riesgos'!N31,'Admón. Riesgos'!C31,"")</f>
      </c>
      <c r="J19" s="107">
        <f>IF(CONCATENATE($C$18,$D$39)='Admón. Riesgos'!N37,'Admón. Riesgos'!C37,"")</f>
      </c>
      <c r="K19" s="107">
        <f>IF(CONCATENATE($C$18,$D$39)='Admón. Riesgos'!N42,'Admón. Riesgos'!C42,"")</f>
      </c>
      <c r="L19" s="108"/>
      <c r="M19" s="112"/>
      <c r="N19" s="109">
        <f>IF(CONCATENATE($C$18,$M$39)='Admón. Riesgos'!N11,'Admón. Riesgos'!C11,"")</f>
      </c>
      <c r="O19" s="109">
        <f>IF(CONCATENATE($C$18,$M$39)='Admón. Riesgos'!N16,'Admón. Riesgos'!C16,"")</f>
      </c>
      <c r="P19" s="109">
        <f>IF(CONCATENATE($C$18,$M$39)='Admón. Riesgos'!N21,'Admón. Riesgos'!C21,"")</f>
      </c>
      <c r="Q19" s="109">
        <f>IF(CONCATENATE($C$18,$M$39)='Admón. Riesgos'!N26,'Admón. Riesgos'!C26,"")</f>
      </c>
      <c r="R19" s="109">
        <f>IF(CONCATENATE($C$18,$M$39)='Admón. Riesgos'!N31,'Admón. Riesgos'!C31,"")</f>
      </c>
      <c r="S19" s="109">
        <f>IF(CONCATENATE($C$18,$M$39)='Admón. Riesgos'!N37,'Admón. Riesgos'!C37,"")</f>
      </c>
      <c r="T19" s="109">
        <f>IF(CONCATENATE($C$18,$M$39)='Admón. Riesgos'!N42,'Admón. Riesgos'!C42,"")</f>
      </c>
      <c r="U19" s="178"/>
      <c r="V19" s="97"/>
      <c r="W19" s="98">
        <f>IF(CONCATENATE($C$18,$V$39)='Admón. Riesgos'!N11,'Admón. Riesgos'!C11,"")</f>
      </c>
      <c r="X19" s="98">
        <f>IF(CONCATENATE($C$18,$V$39)='Admón. Riesgos'!N16,'Admón. Riesgos'!C16,"")</f>
      </c>
      <c r="Y19" s="98">
        <f>IF(CONCATENATE($C$18,$V$39)='Admón. Riesgos'!N21,'Admón. Riesgos'!C21,"")</f>
      </c>
      <c r="Z19" s="98">
        <f>IF(CONCATENATE($C$18,$V$39)='Admón. Riesgos'!N26,'Admón. Riesgos'!C26,"")</f>
      </c>
      <c r="AA19" s="98">
        <f>IF(CONCATENATE($C$18,$V$39)='Admón. Riesgos'!N31,'Admón. Riesgos'!C31,"")</f>
      </c>
      <c r="AB19" s="98">
        <f>IF(CONCATENATE($C$18,$V$39)='Admón. Riesgos'!N37,'Admón. Riesgos'!C37,"")</f>
      </c>
      <c r="AC19" s="98">
        <f>IF(CONCATENATE($C$18,$V$39)='Admón. Riesgos'!N42,'Admón. Riesgos'!C42,"")</f>
      </c>
      <c r="AD19" s="121"/>
    </row>
    <row r="20" spans="1:30" ht="17.25" customHeight="1">
      <c r="A20" s="94"/>
      <c r="B20" s="389"/>
      <c r="C20" s="391"/>
      <c r="D20" s="130"/>
      <c r="E20" s="107">
        <f>IF(CONCATENATE($C$18,$D$39)='Admón. Riesgos'!N12,'Admón. Riesgos'!C12,"")</f>
      </c>
      <c r="F20" s="107">
        <f>IF(CONCATENATE($C$18,$D$39)='Admón. Riesgos'!N17,'Admón. Riesgos'!C17,"")</f>
      </c>
      <c r="G20" s="107">
        <f>IF(CONCATENATE($C$18,$D$39)='Admón. Riesgos'!N22,'Admón. Riesgos'!C22,"")</f>
      </c>
      <c r="H20" s="107">
        <f>IF(CONCATENATE($C$18,$D$39)='Admón. Riesgos'!N27,'Admón. Riesgos'!C27,"")</f>
      </c>
      <c r="I20" s="107">
        <f>IF(CONCATENATE($C$18,$D$39)='Admón. Riesgos'!N33,'Admón. Riesgos'!C33,"")</f>
      </c>
      <c r="J20" s="107">
        <f>IF(CONCATENATE($C$18,$D$39)='Admón. Riesgos'!N38,'Admón. Riesgos'!C38,"")</f>
      </c>
      <c r="K20" s="107">
        <f>IF(CONCATENATE($C$18,$D$39)='Admón. Riesgos'!N43,'Admón. Riesgos'!C43,"")</f>
      </c>
      <c r="L20" s="108"/>
      <c r="M20" s="112"/>
      <c r="N20" s="109">
        <f>IF(CONCATENATE($C$18,$M$39)='Admón. Riesgos'!N12,'Admón. Riesgos'!C12,"")</f>
      </c>
      <c r="O20" s="109">
        <f>IF(CONCATENATE($C$18,$M$39)='Admón. Riesgos'!N17,'Admón. Riesgos'!C17,"")</f>
      </c>
      <c r="P20" s="109">
        <f>IF(CONCATENATE($C$18,$M$39)='Admón. Riesgos'!N22,'Admón. Riesgos'!C22,"")</f>
      </c>
      <c r="Q20" s="109">
        <f>IF(CONCATENATE($C$18,$M$39)='Admón. Riesgos'!N27,'Admón. Riesgos'!C27,"")</f>
      </c>
      <c r="R20" s="109">
        <f>IF(CONCATENATE($C$18,$M$39)='Admón. Riesgos'!N33,'Admón. Riesgos'!C33,"")</f>
      </c>
      <c r="S20" s="109">
        <f>IF(CONCATENATE($C$18,$M$39)='Admón. Riesgos'!N38,'Admón. Riesgos'!C38,"")</f>
      </c>
      <c r="T20" s="109">
        <f>IF(CONCATENATE($C$18,$M$39)='Admón. Riesgos'!N43,'Admón. Riesgos'!C43,"")</f>
      </c>
      <c r="U20" s="178"/>
      <c r="V20" s="97"/>
      <c r="W20" s="98">
        <f>IF(CONCATENATE($C$18,$V$39)='Admón. Riesgos'!N12,'Admón. Riesgos'!C12,"")</f>
      </c>
      <c r="X20" s="98">
        <f>IF(CONCATENATE($C$18,$V$39)='Admón. Riesgos'!N17,'Admón. Riesgos'!C17,"")</f>
      </c>
      <c r="Y20" s="98">
        <f>IF(CONCATENATE($C$18,$V$39)='Admón. Riesgos'!N22,'Admón. Riesgos'!C22,"")</f>
      </c>
      <c r="Z20" s="98">
        <f>IF(CONCATENATE($C$18,$V$39)='Admón. Riesgos'!N27,'Admón. Riesgos'!C27,"")</f>
      </c>
      <c r="AA20" s="98">
        <f>IF(CONCATENATE($C$18,$V$39)='Admón. Riesgos'!N33,'Admón. Riesgos'!C33,"")</f>
      </c>
      <c r="AB20" s="98">
        <f>IF(CONCATENATE($C$18,$V$39)='Admón. Riesgos'!N38,'Admón. Riesgos'!C38,"")</f>
      </c>
      <c r="AC20" s="98">
        <f>IF(CONCATENATE($C$18,$V$39)='Admón. Riesgos'!N43,'Admón. Riesgos'!C43,"")</f>
      </c>
      <c r="AD20" s="121"/>
    </row>
    <row r="21" spans="1:30" ht="17.25" customHeight="1">
      <c r="A21" s="94"/>
      <c r="B21" s="389"/>
      <c r="C21" s="391"/>
      <c r="D21" s="130"/>
      <c r="E21" s="107">
        <f>IF(CONCATENATE($C$18,$D$39)='Admón. Riesgos'!N13,'Admón. Riesgos'!C13,"")</f>
      </c>
      <c r="F21" s="107">
        <f>IF(CONCATENATE($C$18,$D$39)='Admón. Riesgos'!N18,'Admón. Riesgos'!C18,"")</f>
      </c>
      <c r="G21" s="107">
        <f>IF(CONCATENATE($C$18,$D$39)='Admón. Riesgos'!N23,'Admón. Riesgos'!C23,"")</f>
      </c>
      <c r="H21" s="107">
        <f>IF(CONCATENATE($C$18,$D$39)='Admón. Riesgos'!N28,'Admón. Riesgos'!C28,"")</f>
      </c>
      <c r="I21" s="107">
        <f>IF(CONCATENATE($C$18,$D$39)='Admón. Riesgos'!N34,'Admón. Riesgos'!C34,"")</f>
      </c>
      <c r="J21" s="107">
        <f>IF(CONCATENATE($C$18,$D$39)='Admón. Riesgos'!N39,'Admón. Riesgos'!C39,"")</f>
      </c>
      <c r="K21" s="107">
        <f>IF(CONCATENATE($C$18,$D$39)='Admón. Riesgos'!N44,'Admón. Riesgos'!C44,"")</f>
      </c>
      <c r="L21" s="108"/>
      <c r="M21" s="112"/>
      <c r="N21" s="109">
        <f>IF(CONCATENATE($C$18,$M$39)='Admón. Riesgos'!N13,'Admón. Riesgos'!C13,"")</f>
      </c>
      <c r="O21" s="109">
        <f>IF(CONCATENATE($C$18,$M$39)='Admón. Riesgos'!N18,'Admón. Riesgos'!C18,"")</f>
      </c>
      <c r="P21" s="109">
        <f>IF(CONCATENATE($C$18,$M$39)='Admón. Riesgos'!N23,'Admón. Riesgos'!C23,"")</f>
      </c>
      <c r="Q21" s="109">
        <f>IF(CONCATENATE($C$18,$M$39)='Admón. Riesgos'!N28,'Admón. Riesgos'!C28,"")</f>
      </c>
      <c r="R21" s="109">
        <f>IF(CONCATENATE($C$18,$M$39)='Admón. Riesgos'!N34,'Admón. Riesgos'!C34,"")</f>
      </c>
      <c r="S21" s="109">
        <f>IF(CONCATENATE($C$18,$M$39)='Admón. Riesgos'!N39,'Admón. Riesgos'!C39,"")</f>
      </c>
      <c r="T21" s="109">
        <f>IF(CONCATENATE($C$18,$M$39)='Admón. Riesgos'!N44,'Admón. Riesgos'!C44,"")</f>
      </c>
      <c r="U21" s="178"/>
      <c r="V21" s="97"/>
      <c r="W21" s="98">
        <f>IF(CONCATENATE($C$18,$V$39)='Admón. Riesgos'!N13,'Admón. Riesgos'!C13,"")</f>
      </c>
      <c r="X21" s="98">
        <f>IF(CONCATENATE($C$18,$V$39)='Admón. Riesgos'!N18,'Admón. Riesgos'!C18,"")</f>
      </c>
      <c r="Y21" s="98">
        <f>IF(CONCATENATE($C$18,$V$39)='Admón. Riesgos'!N23,'Admón. Riesgos'!C23,"")</f>
      </c>
      <c r="Z21" s="98">
        <f>IF(CONCATENATE($C$18,$V$39)='Admón. Riesgos'!N28,'Admón. Riesgos'!C28,"")</f>
      </c>
      <c r="AA21" s="98">
        <f>IF(CONCATENATE($C$18,$V$39)='Admón. Riesgos'!N34,'Admón. Riesgos'!C34,"")</f>
      </c>
      <c r="AB21" s="98">
        <f>IF(CONCATENATE($C$18,$V$39)='Admón. Riesgos'!N39,'Admón. Riesgos'!C39,"")</f>
      </c>
      <c r="AC21" s="98">
        <f>IF(CONCATENATE($C$18,$V$39)='Admón. Riesgos'!N44,'Admón. Riesgos'!C44,"")</f>
      </c>
      <c r="AD21" s="121"/>
    </row>
    <row r="22" spans="1:30" ht="17.25" customHeight="1">
      <c r="A22" s="94"/>
      <c r="B22" s="389"/>
      <c r="C22" s="391"/>
      <c r="D22" s="130"/>
      <c r="E22" s="107">
        <f>IF(CONCATENATE($C$18,$D$39)='Admón. Riesgos'!N14,'Admón. Riesgos'!C14,"")</f>
      </c>
      <c r="F22" s="107">
        <f>IF(CONCATENATE($C$18,$D$39)='Admón. Riesgos'!N19,'Admón. Riesgos'!C19,"")</f>
      </c>
      <c r="G22" s="107">
        <f>IF(CONCATENATE($C$18,$D$39)='Admón. Riesgos'!N24,'Admón. Riesgos'!C24,"")</f>
      </c>
      <c r="H22" s="107">
        <f>IF(CONCATENATE($C$18,$D$39)='Admón. Riesgos'!N29,'Admón. Riesgos'!C29,"")</f>
      </c>
      <c r="I22" s="107">
        <f>IF(CONCATENATE($C$18,$D$39)='Admón. Riesgos'!N35,'Admón. Riesgos'!C35,"")</f>
      </c>
      <c r="J22" s="107">
        <f>IF(CONCATENATE($C$18,$D$39)='Admón. Riesgos'!N40,'Admón. Riesgos'!C40,"")</f>
      </c>
      <c r="K22" s="107">
        <f>IF(CONCATENATE($C$18,$D$39)='Admón. Riesgos'!N45,'Admón. Riesgos'!C45,"")</f>
      </c>
      <c r="L22" s="108"/>
      <c r="M22" s="112"/>
      <c r="N22" s="109">
        <f>IF(CONCATENATE($C$18,$M$39)='Admón. Riesgos'!N14,'Admón. Riesgos'!C14,"")</f>
      </c>
      <c r="O22" s="109">
        <f>IF(CONCATENATE($C$18,$M$39)='Admón. Riesgos'!N19,'Admón. Riesgos'!C19,"")</f>
      </c>
      <c r="P22" s="109">
        <f>IF(CONCATENATE($C$18,$M$39)='Admón. Riesgos'!N24,'Admón. Riesgos'!C24,"")</f>
      </c>
      <c r="Q22" s="109">
        <f>IF(CONCATENATE($C$18,$M$39)='Admón. Riesgos'!N29,'Admón. Riesgos'!C29,"")</f>
      </c>
      <c r="R22" s="109">
        <f>IF(CONCATENATE($C$18,$M$39)='Admón. Riesgos'!N35,'Admón. Riesgos'!C35,"")</f>
      </c>
      <c r="S22" s="109">
        <f>IF(CONCATENATE($C$18,$M$39)='Admón. Riesgos'!N40,'Admón. Riesgos'!C40,"")</f>
      </c>
      <c r="T22" s="109">
        <f>IF(CONCATENATE($C$18,$M$39)='Admón. Riesgos'!N45,'Admón. Riesgos'!C45,"")</f>
      </c>
      <c r="U22" s="178"/>
      <c r="V22" s="97"/>
      <c r="W22" s="98">
        <f>IF(CONCATENATE($C$18,$V$39)='Admón. Riesgos'!N14,'Admón. Riesgos'!C14,"")</f>
      </c>
      <c r="X22" s="98">
        <f>IF(CONCATENATE($C$18,$V$39)='Admón. Riesgos'!N19,'Admón. Riesgos'!C19,"")</f>
      </c>
      <c r="Y22" s="98">
        <f>IF(CONCATENATE($C$18,$V$39)='Admón. Riesgos'!N24,'Admón. Riesgos'!C24,"")</f>
      </c>
      <c r="Z22" s="98">
        <f>IF(CONCATENATE($C$18,$V$39)='Admón. Riesgos'!N29,'Admón. Riesgos'!C29,"")</f>
      </c>
      <c r="AA22" s="98">
        <f>IF(CONCATENATE($C$18,$V$39)='Admón. Riesgos'!N35,'Admón. Riesgos'!C35,"")</f>
      </c>
      <c r="AB22" s="98">
        <f>IF(CONCATENATE($C$18,$V$39)='Admón. Riesgos'!N40,'Admón. Riesgos'!C40,"")</f>
      </c>
      <c r="AC22" s="98">
        <f>IF(CONCATENATE($C$18,$V$39)='Admón. Riesgos'!N45,'Admón. Riesgos'!C45,"")</f>
      </c>
      <c r="AD22" s="121"/>
    </row>
    <row r="23" spans="1:30" ht="17.25" customHeight="1">
      <c r="A23" s="94"/>
      <c r="B23" s="389"/>
      <c r="C23" s="391"/>
      <c r="D23" s="130"/>
      <c r="E23" s="107">
        <f>IF(CONCATENATE($C$18,$D$39)='Admón. Riesgos'!N15,'Admón. Riesgos'!C15,"")</f>
      </c>
      <c r="F23" s="107">
        <f>IF(CONCATENATE($C$18,$D$39)='Admón. Riesgos'!N20,'Admón. Riesgos'!C20,"")</f>
      </c>
      <c r="G23" s="107">
        <f>IF(CONCATENATE($C$18,$D$39)='Admón. Riesgos'!N25,'Admón. Riesgos'!C25,"")</f>
      </c>
      <c r="H23" s="107">
        <f>IF(CONCATENATE($C$18,$D$39)='Admón. Riesgos'!N30,'Admón. Riesgos'!C30,"")</f>
      </c>
      <c r="I23" s="107">
        <f>IF(CONCATENATE($C$18,$D$39)='Admón. Riesgos'!N36,'Admón. Riesgos'!C36,"")</f>
      </c>
      <c r="J23" s="107">
        <f>IF(CONCATENATE($C$18,$D$39)='Admón. Riesgos'!N41,'Admón. Riesgos'!C41,"")</f>
      </c>
      <c r="K23" s="107">
        <f>IF(CONCATENATE($C$18,$D$39)='Admón. Riesgos'!N46,'Admón. Riesgos'!C46,"")</f>
      </c>
      <c r="L23" s="108"/>
      <c r="M23" s="112"/>
      <c r="N23" s="109">
        <f>IF(CONCATENATE($C$18,$M$39)='Admón. Riesgos'!N15,'Admón. Riesgos'!C15,"")</f>
      </c>
      <c r="O23" s="109">
        <f>IF(CONCATENATE($C$18,$M$39)='Admón. Riesgos'!N20,'Admón. Riesgos'!C20,"")</f>
      </c>
      <c r="P23" s="109">
        <f>IF(CONCATENATE($C$18,$M$39)='Admón. Riesgos'!N25,'Admón. Riesgos'!C25,"")</f>
      </c>
      <c r="Q23" s="109">
        <f>IF(CONCATENATE($C$18,$M$39)='Admón. Riesgos'!N30,'Admón. Riesgos'!C30,"")</f>
      </c>
      <c r="R23" s="109">
        <f>IF(CONCATENATE($C$18,$M$39)='Admón. Riesgos'!N36,'Admón. Riesgos'!C36,"")</f>
      </c>
      <c r="S23" s="109">
        <f>IF(CONCATENATE($C$18,$M$39)='Admón. Riesgos'!N41,'Admón. Riesgos'!C41,"")</f>
      </c>
      <c r="T23" s="109">
        <f>IF(CONCATENATE($C$18,$M$39)='Admón. Riesgos'!N46,'Admón. Riesgos'!C46,"")</f>
      </c>
      <c r="U23" s="178"/>
      <c r="V23" s="97"/>
      <c r="W23" s="98">
        <f>IF(CONCATENATE($C$18,$V$39)='Admón. Riesgos'!N15,'Admón. Riesgos'!C15,"")</f>
      </c>
      <c r="X23" s="98">
        <f>IF(CONCATENATE($C$18,$V$39)='Admón. Riesgos'!N20,'Admón. Riesgos'!C20,"")</f>
      </c>
      <c r="Y23" s="98">
        <f>IF(CONCATENATE($C$18,$V$39)='Admón. Riesgos'!N25,'Admón. Riesgos'!C25,"")</f>
      </c>
      <c r="Z23" s="98">
        <f>IF(CONCATENATE($C$18,$V$39)='Admón. Riesgos'!N30,'Admón. Riesgos'!C30,"")</f>
      </c>
      <c r="AA23" s="98">
        <f>IF(CONCATENATE($C$18,$V$39)='Admón. Riesgos'!N36,'Admón. Riesgos'!C36,"")</f>
      </c>
      <c r="AB23" s="98">
        <f>IF(CONCATENATE($C$18,$V$39)='Admón. Riesgos'!N41,'Admón. Riesgos'!C41,"")</f>
      </c>
      <c r="AC23" s="98">
        <f>IF(CONCATENATE($C$18,$V$39)='Admón. Riesgos'!N46,'Admón. Riesgos'!C46,"")</f>
      </c>
      <c r="AD23" s="121"/>
    </row>
    <row r="24" spans="1:30" ht="10.5" customHeight="1" thickBot="1">
      <c r="A24" s="94"/>
      <c r="B24" s="389"/>
      <c r="C24" s="391"/>
      <c r="D24" s="131"/>
      <c r="E24" s="132"/>
      <c r="F24" s="132"/>
      <c r="G24" s="132"/>
      <c r="H24" s="132"/>
      <c r="I24" s="132"/>
      <c r="J24" s="132"/>
      <c r="K24" s="132"/>
      <c r="L24" s="133"/>
      <c r="M24" s="128"/>
      <c r="N24" s="126"/>
      <c r="O24" s="126"/>
      <c r="P24" s="126"/>
      <c r="Q24" s="126"/>
      <c r="R24" s="126"/>
      <c r="S24" s="126"/>
      <c r="T24" s="126"/>
      <c r="U24" s="179"/>
      <c r="V24" s="135"/>
      <c r="W24" s="136"/>
      <c r="X24" s="136"/>
      <c r="Y24" s="136"/>
      <c r="Z24" s="136"/>
      <c r="AA24" s="136"/>
      <c r="AB24" s="136"/>
      <c r="AC24" s="136"/>
      <c r="AD24" s="137"/>
    </row>
    <row r="25" spans="1:30" ht="9" customHeight="1">
      <c r="A25" s="94"/>
      <c r="B25" s="389"/>
      <c r="C25" s="391" t="s">
        <v>122</v>
      </c>
      <c r="D25" s="152"/>
      <c r="E25" s="153"/>
      <c r="F25" s="153"/>
      <c r="G25" s="153"/>
      <c r="H25" s="153"/>
      <c r="I25" s="153"/>
      <c r="J25" s="153"/>
      <c r="K25" s="153"/>
      <c r="L25" s="154"/>
      <c r="M25" s="103"/>
      <c r="N25" s="104"/>
      <c r="O25" s="104"/>
      <c r="P25" s="104"/>
      <c r="Q25" s="104"/>
      <c r="R25" s="104"/>
      <c r="S25" s="104"/>
      <c r="T25" s="104"/>
      <c r="U25" s="105"/>
      <c r="V25" s="110"/>
      <c r="W25" s="111"/>
      <c r="X25" s="111"/>
      <c r="Y25" s="111"/>
      <c r="Z25" s="111"/>
      <c r="AA25" s="111"/>
      <c r="AB25" s="111"/>
      <c r="AC25" s="111"/>
      <c r="AD25" s="177"/>
    </row>
    <row r="26" spans="1:30" ht="17.25" customHeight="1">
      <c r="A26" s="94"/>
      <c r="B26" s="389"/>
      <c r="C26" s="391"/>
      <c r="D26" s="156"/>
      <c r="E26" s="157">
        <f>IF(CONCATENATE($C$25,$D$39)='Admón. Riesgos'!N11,'Admón. Riesgos'!C11,"")</f>
      </c>
      <c r="F26" s="157">
        <f>IF(CONCATENATE($C$25,$D$39)='Admón. Riesgos'!N16,'Admón. Riesgos'!C16,"")</f>
      </c>
      <c r="G26" s="157">
        <f>IF(CONCATENATE($C$25,$D$39)='Admón. Riesgos'!N21,'Admón. Riesgos'!C21,"")</f>
      </c>
      <c r="H26" s="157">
        <f>IF(CONCATENATE($C$25,$D$39)='Admón. Riesgos'!N26,'Admón. Riesgos'!C26,"")</f>
      </c>
      <c r="I26" s="157">
        <f>IF(CONCATENATE($C$25,$D$39)='Admón. Riesgos'!N31,'Admón. Riesgos'!C31,"")</f>
      </c>
      <c r="J26" s="157">
        <f>IF(CONCATENATE($C$25,$D$39)='Admón. Riesgos'!N37,'Admón. Riesgos'!C37,"")</f>
      </c>
      <c r="K26" s="157">
        <f>IF(CONCATENATE($C$25,$D$39)='Admón. Riesgos'!N42,'Admón. Riesgos'!C42,"")</f>
      </c>
      <c r="L26" s="158"/>
      <c r="M26" s="106"/>
      <c r="N26" s="107">
        <f>IF(CONCATENATE($C$25,$M$39)='Admón. Riesgos'!N11,'Admón. Riesgos'!C11,"")</f>
      </c>
      <c r="O26" s="107">
        <f>IF(CONCATENATE($C$25,$M$39)='Admón. Riesgos'!N16,'Admón. Riesgos'!C16,"")</f>
      </c>
      <c r="P26" s="107">
        <f>IF(CONCATENATE($C$25,$M$39)='Admón. Riesgos'!N21,'Admón. Riesgos'!C21,"")</f>
      </c>
      <c r="Q26" s="107">
        <f>IF(CONCATENATE($C$25,$M$39)='Admón. Riesgos'!N26,'Admón. Riesgos'!C26,"")</f>
      </c>
      <c r="R26" s="107">
        <f>IF(CONCATENATE($C$25,$M$39)='Admón. Riesgos'!N31,'Admón. Riesgos'!C31,"")</f>
      </c>
      <c r="S26" s="107">
        <f>IF(CONCATENATE($C$25,$M$39)='Admón. Riesgos'!N37,'Admón. Riesgos'!C37,"")</f>
      </c>
      <c r="T26" s="107">
        <f>IF(CONCATENATE($C$25,$M$39)='Admón. Riesgos'!N42,'Admón. Riesgos'!C42,"")</f>
      </c>
      <c r="U26" s="108"/>
      <c r="V26" s="112"/>
      <c r="W26" s="109">
        <f>IF(CONCATENATE($C$25,$V$39)='Admón. Riesgos'!N11,'Admón. Riesgos'!C11,"")</f>
      </c>
      <c r="X26" s="109">
        <f>IF(CONCATENATE($C$25,$V$39)='Admón. Riesgos'!N16,'Admón. Riesgos'!C16,"")</f>
      </c>
      <c r="Y26" s="109">
        <f>IF(CONCATENATE($C$25,$V$39)='Admón. Riesgos'!N21,'Admón. Riesgos'!C21,"")</f>
      </c>
      <c r="Z26" s="109">
        <f>IF(CONCATENATE($C$25,$V$39)='Admón. Riesgos'!N26,'Admón. Riesgos'!C26,"")</f>
      </c>
      <c r="AA26" s="109">
        <f>IF(CONCATENATE($C$25,$V$39)='Admón. Riesgos'!N31,'Admón. Riesgos'!C31,"")</f>
      </c>
      <c r="AB26" s="109">
        <f>IF(CONCATENATE($C$25,$V$39)='Admón. Riesgos'!N37,'Admón. Riesgos'!C37,"")</f>
      </c>
      <c r="AC26" s="109">
        <f>IF(CONCATENATE($C$25,$V$39)='Admón. Riesgos'!N42,'Admón. Riesgos'!C42,"")</f>
      </c>
      <c r="AD26" s="178"/>
    </row>
    <row r="27" spans="1:30" ht="17.25" customHeight="1">
      <c r="A27" s="94"/>
      <c r="B27" s="389"/>
      <c r="C27" s="391"/>
      <c r="D27" s="156"/>
      <c r="E27" s="157">
        <f>IF(CONCATENATE($C$25,$D$39)='Admón. Riesgos'!N12,'Admón. Riesgos'!C12,"")</f>
      </c>
      <c r="F27" s="157">
        <f>IF(CONCATENATE($C$25,$D$39)='Admón. Riesgos'!N17,'Admón. Riesgos'!C17,"")</f>
      </c>
      <c r="G27" s="157">
        <f>IF(CONCATENATE($C$25,$D$39)='Admón. Riesgos'!N22,'Admón. Riesgos'!C22,"")</f>
      </c>
      <c r="H27" s="157">
        <f>IF(CONCATENATE($C$25,$D$39)='Admón. Riesgos'!N27,'Admón. Riesgos'!C27,"")</f>
      </c>
      <c r="I27" s="157">
        <f>IF(CONCATENATE($C$25,$D$39)='Admón. Riesgos'!N33,'Admón. Riesgos'!C33,"")</f>
      </c>
      <c r="J27" s="157">
        <f>IF(CONCATENATE($C$25,$D$39)='Admón. Riesgos'!N38,'Admón. Riesgos'!C38,"")</f>
      </c>
      <c r="K27" s="157">
        <f>IF(CONCATENATE($C$25,$D$39)='Admón. Riesgos'!N43,'Admón. Riesgos'!C43,"")</f>
      </c>
      <c r="L27" s="158"/>
      <c r="M27" s="106"/>
      <c r="N27" s="107">
        <f>IF(CONCATENATE($C$25,$M$39)='Admón. Riesgos'!N12,'Admón. Riesgos'!C12,"")</f>
      </c>
      <c r="O27" s="107">
        <f>IF(CONCATENATE($C$25,$M$39)='Admón. Riesgos'!N17,'Admón. Riesgos'!C17,"")</f>
      </c>
      <c r="P27" s="107">
        <f>IF(CONCATENATE($C$25,$M$39)='Admón. Riesgos'!N22,'Admón. Riesgos'!C22,"")</f>
      </c>
      <c r="Q27" s="107">
        <f>IF(CONCATENATE($C$25,$M$39)='Admón. Riesgos'!N27,'Admón. Riesgos'!C27,"")</f>
      </c>
      <c r="R27" s="107">
        <f>IF(CONCATENATE($C$25,$M$39)='Admón. Riesgos'!N33,'Admón. Riesgos'!C33,"")</f>
      </c>
      <c r="S27" s="107">
        <f>IF(CONCATENATE($C$25,$M$39)='Admón. Riesgos'!N38,'Admón. Riesgos'!C38,"")</f>
      </c>
      <c r="T27" s="107">
        <f>IF(CONCATENATE($C$25,$M$39)='Admón. Riesgos'!N43,'Admón. Riesgos'!C43,"")</f>
      </c>
      <c r="U27" s="108"/>
      <c r="V27" s="112"/>
      <c r="W27" s="109">
        <f>IF(CONCATENATE($C$25,$V$39)='Admón. Riesgos'!N12,'Admón. Riesgos'!C12,"")</f>
      </c>
      <c r="X27" s="109">
        <f>IF(CONCATENATE($C$25,$V$39)='Admón. Riesgos'!N17,'Admón. Riesgos'!C17,"")</f>
      </c>
      <c r="Y27" s="109">
        <f>IF(CONCATENATE($C$25,$V$39)='Admón. Riesgos'!N22,'Admón. Riesgos'!C22,"")</f>
      </c>
      <c r="Z27" s="109">
        <f>IF(CONCATENATE($C$25,$V$39)='Admón. Riesgos'!N27,'Admón. Riesgos'!C27,"")</f>
      </c>
      <c r="AA27" s="109">
        <f>IF(CONCATENATE($C$25,$V$39)='Admón. Riesgos'!N33,'Admón. Riesgos'!C33,"")</f>
      </c>
      <c r="AB27" s="109">
        <f>IF(CONCATENATE($C$25,$V$39)='Admón. Riesgos'!N38,'Admón. Riesgos'!C38,"")</f>
      </c>
      <c r="AC27" s="109">
        <f>IF(CONCATENATE($C$25,$V$39)='Admón. Riesgos'!N43,'Admón. Riesgos'!C43,"")</f>
      </c>
      <c r="AD27" s="178"/>
    </row>
    <row r="28" spans="1:30" ht="17.25" customHeight="1">
      <c r="A28" s="94"/>
      <c r="B28" s="389"/>
      <c r="C28" s="391"/>
      <c r="D28" s="156"/>
      <c r="E28" s="157">
        <f>IF(CONCATENATE($C$25,$D$39)='Admón. Riesgos'!N13,'Admón. Riesgos'!C13,"")</f>
      </c>
      <c r="F28" s="157">
        <f>IF(CONCATENATE($C$25,$D$39)='Admón. Riesgos'!N18,'Admón. Riesgos'!C18,"")</f>
      </c>
      <c r="G28" s="157">
        <f>IF(CONCATENATE($C$25,$D$39)='Admón. Riesgos'!N23,'Admón. Riesgos'!C23,"")</f>
      </c>
      <c r="H28" s="157">
        <f>IF(CONCATENATE($C$25,$D$39)='Admón. Riesgos'!N28,'Admón. Riesgos'!C28,"")</f>
      </c>
      <c r="I28" s="157">
        <f>IF(CONCATENATE($C$25,$D$39)='Admón. Riesgos'!N34,'Admón. Riesgos'!C34,"")</f>
      </c>
      <c r="J28" s="157">
        <f>IF(CONCATENATE($C$25,$D$39)='Admón. Riesgos'!N39,'Admón. Riesgos'!C39,"")</f>
      </c>
      <c r="K28" s="157">
        <f>IF(CONCATENATE($C$25,$D$39)='Admón. Riesgos'!N44,'Admón. Riesgos'!C44,"")</f>
      </c>
      <c r="L28" s="158"/>
      <c r="M28" s="106"/>
      <c r="N28" s="107">
        <f>IF(CONCATENATE($C$25,$M$39)='Admón. Riesgos'!N13,'Admón. Riesgos'!C13,"")</f>
      </c>
      <c r="O28" s="107">
        <f>IF(CONCATENATE($C$25,$M$39)='Admón. Riesgos'!N18,'Admón. Riesgos'!C18,"")</f>
      </c>
      <c r="P28" s="107">
        <f>IF(CONCATENATE($C$25,$M$39)='Admón. Riesgos'!N23,'Admón. Riesgos'!C23,"")</f>
      </c>
      <c r="Q28" s="107">
        <f>IF(CONCATENATE($C$25,$M$39)='Admón. Riesgos'!N28,'Admón. Riesgos'!C28,"")</f>
      </c>
      <c r="R28" s="107">
        <f>IF(CONCATENATE($C$25,$M$39)='Admón. Riesgos'!N34,'Admón. Riesgos'!C34,"")</f>
      </c>
      <c r="S28" s="107">
        <f>IF(CONCATENATE($C$25,$M$39)='Admón. Riesgos'!N39,'Admón. Riesgos'!C39,"")</f>
      </c>
      <c r="T28" s="107">
        <f>IF(CONCATENATE($C$25,$M$39)='Admón. Riesgos'!N44,'Admón. Riesgos'!C44,"")</f>
      </c>
      <c r="U28" s="108"/>
      <c r="V28" s="112"/>
      <c r="W28" s="109">
        <f>IF(CONCATENATE($C$25,$V$39)='Admón. Riesgos'!N13,'Admón. Riesgos'!C13,"")</f>
      </c>
      <c r="X28" s="109">
        <f>IF(CONCATENATE($C$25,$V$39)='Admón. Riesgos'!N18,'Admón. Riesgos'!C18,"")</f>
      </c>
      <c r="Y28" s="109">
        <f>IF(CONCATENATE($C$25,$V$39)='Admón. Riesgos'!N23,'Admón. Riesgos'!C23,"")</f>
      </c>
      <c r="Z28" s="109">
        <f>IF(CONCATENATE($C$25,$V$39)='Admón. Riesgos'!N28,'Admón. Riesgos'!C28,"")</f>
      </c>
      <c r="AA28" s="109">
        <f>IF(CONCATENATE($C$25,$V$39)='Admón. Riesgos'!N34,'Admón. Riesgos'!C34,"")</f>
      </c>
      <c r="AB28" s="109">
        <f>IF(CONCATENATE($C$25,$V$39)='Admón. Riesgos'!N39,'Admón. Riesgos'!C39,"")</f>
      </c>
      <c r="AC28" s="109">
        <f>IF(CONCATENATE($C$25,$V$39)='Admón. Riesgos'!N44,'Admón. Riesgos'!C44,"")</f>
      </c>
      <c r="AD28" s="178"/>
    </row>
    <row r="29" spans="1:30" ht="17.25" customHeight="1">
      <c r="A29" s="94"/>
      <c r="B29" s="389"/>
      <c r="C29" s="391"/>
      <c r="D29" s="156"/>
      <c r="E29" s="157">
        <f>IF(CONCATENATE($C$25,$D$39)='Admón. Riesgos'!N14,'Admón. Riesgos'!C14,"")</f>
      </c>
      <c r="F29" s="157">
        <f>IF(CONCATENATE($C$25,$D$39)='Admón. Riesgos'!N19,'Admón. Riesgos'!C19,"")</f>
      </c>
      <c r="G29" s="157">
        <f>IF(CONCATENATE($C$25,$D$39)='Admón. Riesgos'!N24,'Admón. Riesgos'!C24,"")</f>
      </c>
      <c r="H29" s="157">
        <f>IF(CONCATENATE($C$25,$D$39)='Admón. Riesgos'!N29,'Admón. Riesgos'!C29,"")</f>
      </c>
      <c r="I29" s="157">
        <f>IF(CONCATENATE($C$25,$D$39)='Admón. Riesgos'!N35,'Admón. Riesgos'!C35,"")</f>
      </c>
      <c r="J29" s="157">
        <f>IF(CONCATENATE($C$25,$D$39)='Admón. Riesgos'!N40,'Admón. Riesgos'!C40,"")</f>
      </c>
      <c r="K29" s="157">
        <f>IF(CONCATENATE($C$25,$D$39)='Admón. Riesgos'!N45,'Admón. Riesgos'!C45,"")</f>
      </c>
      <c r="L29" s="158"/>
      <c r="M29" s="106"/>
      <c r="N29" s="107">
        <f>IF(CONCATENATE($C$25,$M$39)='Admón. Riesgos'!N14,'Admón. Riesgos'!C14,"")</f>
      </c>
      <c r="O29" s="107">
        <f>IF(CONCATENATE($C$25,$M$39)='Admón. Riesgos'!N19,'Admón. Riesgos'!C19,"")</f>
      </c>
      <c r="P29" s="107">
        <f>IF(CONCATENATE($C$25,$M$39)='Admón. Riesgos'!N24,'Admón. Riesgos'!C24,"")</f>
      </c>
      <c r="Q29" s="107">
        <f>IF(CONCATENATE($C$25,$M$39)='Admón. Riesgos'!N29,'Admón. Riesgos'!C29,"")</f>
      </c>
      <c r="R29" s="107">
        <f>IF(CONCATENATE($C$25,$M$39)='Admón. Riesgos'!N35,'Admón. Riesgos'!C35,"")</f>
      </c>
      <c r="S29" s="107">
        <f>IF(CONCATENATE($C$25,$M$39)='Admón. Riesgos'!N40,'Admón. Riesgos'!C40,"")</f>
      </c>
      <c r="T29" s="107">
        <f>IF(CONCATENATE($C$25,$M$39)='Admón. Riesgos'!N45,'Admón. Riesgos'!C45,"")</f>
      </c>
      <c r="U29" s="108"/>
      <c r="V29" s="112"/>
      <c r="W29" s="109">
        <f>IF(CONCATENATE($C$25,$V$39)='Admón. Riesgos'!N14,'Admón. Riesgos'!C14,"")</f>
      </c>
      <c r="X29" s="109">
        <f>IF(CONCATENATE($C$25,$V$39)='Admón. Riesgos'!N19,'Admón. Riesgos'!C19,"")</f>
      </c>
      <c r="Y29" s="109">
        <f>IF(CONCATENATE($C$25,$V$39)='Admón. Riesgos'!N24,'Admón. Riesgos'!C24,"")</f>
      </c>
      <c r="Z29" s="109">
        <f>IF(CONCATENATE($C$25,$V$39)='Admón. Riesgos'!N29,'Admón. Riesgos'!C29,"")</f>
      </c>
      <c r="AA29" s="109">
        <f>IF(CONCATENATE($C$25,$V$39)='Admón. Riesgos'!N35,'Admón. Riesgos'!C35,"")</f>
      </c>
      <c r="AB29" s="109">
        <f>IF(CONCATENATE($C$25,$V$39)='Admón. Riesgos'!N40,'Admón. Riesgos'!C40,"")</f>
      </c>
      <c r="AC29" s="109">
        <f>IF(CONCATENATE($C$25,$V$39)='Admón. Riesgos'!N45,'Admón. Riesgos'!C45,"")</f>
      </c>
      <c r="AD29" s="178"/>
    </row>
    <row r="30" spans="1:30" ht="17.25" customHeight="1">
      <c r="A30" s="94"/>
      <c r="B30" s="389"/>
      <c r="C30" s="391"/>
      <c r="D30" s="156"/>
      <c r="E30" s="157">
        <f>IF(CONCATENATE($C$25,$D$39)='Admón. Riesgos'!N15,'Admón. Riesgos'!C15,"")</f>
      </c>
      <c r="F30" s="157">
        <f>IF(CONCATENATE($C$25,$D$39)='Admón. Riesgos'!N20,'Admón. Riesgos'!C20,"")</f>
      </c>
      <c r="G30" s="157">
        <f>IF(CONCATENATE($C$25,$D$39)='Admón. Riesgos'!N25,'Admón. Riesgos'!C25,"")</f>
      </c>
      <c r="H30" s="157">
        <f>IF(CONCATENATE($C$25,$D$39)='Admón. Riesgos'!N30,'Admón. Riesgos'!C30,"")</f>
      </c>
      <c r="I30" s="157">
        <f>IF(CONCATENATE($C$25,$D$39)='Admón. Riesgos'!N36,'Admón. Riesgos'!C36,"")</f>
      </c>
      <c r="J30" s="157">
        <f>IF(CONCATENATE($C$25,$D$39)='Admón. Riesgos'!N41,'Admón. Riesgos'!C41,"")</f>
      </c>
      <c r="K30" s="157">
        <f>IF(CONCATENATE($C$25,$D$39)='Admón. Riesgos'!N46,'Admón. Riesgos'!C46,"")</f>
      </c>
      <c r="L30" s="158"/>
      <c r="M30" s="106"/>
      <c r="N30" s="107">
        <f>IF(CONCATENATE($C$25,$M$39)='Admón. Riesgos'!N15,'Admón. Riesgos'!C15,"")</f>
      </c>
      <c r="O30" s="107">
        <f>IF(CONCATENATE($C$25,$M$39)='Admón. Riesgos'!N20,'Admón. Riesgos'!C20,"")</f>
      </c>
      <c r="P30" s="107">
        <f>IF(CONCATENATE($C$25,$M$39)='Admón. Riesgos'!N25,'Admón. Riesgos'!C25,"")</f>
      </c>
      <c r="Q30" s="107">
        <f>IF(CONCATENATE($C$25,$M$39)='Admón. Riesgos'!N30,'Admón. Riesgos'!C30,"")</f>
      </c>
      <c r="R30" s="107">
        <f>IF(CONCATENATE($C$25,$M$39)='Admón. Riesgos'!N36,'Admón. Riesgos'!C36,"")</f>
      </c>
      <c r="S30" s="107">
        <f>IF(CONCATENATE($C$25,$M$39)='Admón. Riesgos'!N41,'Admón. Riesgos'!C41,"")</f>
      </c>
      <c r="T30" s="107">
        <f>IF(CONCATENATE($C$25,$M$39)='Admón. Riesgos'!N46,'Admón. Riesgos'!C46,"")</f>
      </c>
      <c r="U30" s="108"/>
      <c r="V30" s="112"/>
      <c r="W30" s="109">
        <f>IF(CONCATENATE($C$25,$V$39)='Admón. Riesgos'!N15,'Admón. Riesgos'!C15,"")</f>
      </c>
      <c r="X30" s="109">
        <f>IF(CONCATENATE($C$25,$V$39)='Admón. Riesgos'!N20,'Admón. Riesgos'!C20,"")</f>
      </c>
      <c r="Y30" s="109">
        <f>IF(CONCATENATE($C$25,$V$39)='Admón. Riesgos'!N25,'Admón. Riesgos'!C25,"")</f>
      </c>
      <c r="Z30" s="109">
        <f>IF(CONCATENATE($C$25,$V$39)='Admón. Riesgos'!N30,'Admón. Riesgos'!C30,"")</f>
      </c>
      <c r="AA30" s="109">
        <f>IF(CONCATENATE($C$25,$V$39)='Admón. Riesgos'!N36,'Admón. Riesgos'!C36,"")</f>
      </c>
      <c r="AB30" s="109">
        <f>IF(CONCATENATE($C$25,$V$39)='Admón. Riesgos'!N41,'Admón. Riesgos'!C41,"")</f>
      </c>
      <c r="AC30" s="109">
        <f>IF(CONCATENATE($C$25,$V$39)='Admón. Riesgos'!N46,'Admón. Riesgos'!C46,"")</f>
      </c>
      <c r="AD30" s="178"/>
    </row>
    <row r="31" spans="1:30" ht="10.5" customHeight="1" thickBot="1">
      <c r="A31" s="94"/>
      <c r="B31" s="389"/>
      <c r="C31" s="391"/>
      <c r="D31" s="160"/>
      <c r="E31" s="161"/>
      <c r="F31" s="161"/>
      <c r="G31" s="161"/>
      <c r="H31" s="161"/>
      <c r="I31" s="161"/>
      <c r="J31" s="161"/>
      <c r="K31" s="161"/>
      <c r="L31" s="162"/>
      <c r="M31" s="134"/>
      <c r="N31" s="132"/>
      <c r="O31" s="132"/>
      <c r="P31" s="132"/>
      <c r="Q31" s="132"/>
      <c r="R31" s="132"/>
      <c r="S31" s="132"/>
      <c r="T31" s="132"/>
      <c r="U31" s="133"/>
      <c r="V31" s="128"/>
      <c r="W31" s="126"/>
      <c r="X31" s="126"/>
      <c r="Y31" s="126"/>
      <c r="Z31" s="126"/>
      <c r="AA31" s="126"/>
      <c r="AB31" s="126"/>
      <c r="AC31" s="126"/>
      <c r="AD31" s="179"/>
    </row>
    <row r="32" spans="1:30" ht="10.5" customHeight="1">
      <c r="A32" s="94"/>
      <c r="B32" s="389"/>
      <c r="C32" s="391" t="s">
        <v>142</v>
      </c>
      <c r="D32" s="156"/>
      <c r="E32" s="164"/>
      <c r="F32" s="164"/>
      <c r="G32" s="164"/>
      <c r="H32" s="164"/>
      <c r="I32" s="164"/>
      <c r="J32" s="164"/>
      <c r="K32" s="164"/>
      <c r="L32" s="164"/>
      <c r="M32" s="155"/>
      <c r="N32" s="153"/>
      <c r="O32" s="153"/>
      <c r="P32" s="153"/>
      <c r="Q32" s="153"/>
      <c r="R32" s="153"/>
      <c r="S32" s="153"/>
      <c r="T32" s="153"/>
      <c r="U32" s="154"/>
      <c r="V32" s="103"/>
      <c r="W32" s="104"/>
      <c r="X32" s="104"/>
      <c r="Y32" s="104"/>
      <c r="Z32" s="104"/>
      <c r="AA32" s="104"/>
      <c r="AB32" s="104"/>
      <c r="AC32" s="104"/>
      <c r="AD32" s="174"/>
    </row>
    <row r="33" spans="1:30" ht="15" customHeight="1">
      <c r="A33" s="94"/>
      <c r="B33" s="389"/>
      <c r="C33" s="391"/>
      <c r="D33" s="156"/>
      <c r="E33" s="157">
        <f>IF(CONCATENATE($C$32,$D$39)='Admón. Riesgos'!N11,'Admón. Riesgos'!C11,"")</f>
      </c>
      <c r="F33" s="157">
        <f>IF(CONCATENATE($C$32,$D$39)='Admón. Riesgos'!N16,'Admón. Riesgos'!C16,"")</f>
      </c>
      <c r="G33" s="157">
        <f>IF(CONCATENATE($C$32,$D$39)='Admón. Riesgos'!N22,'Admón. Riesgos'!C22,"")</f>
      </c>
      <c r="H33" s="157">
        <f>IF(CONCATENATE($C$32,$D$39)='Admón. Riesgos'!N21,'Admón. Riesgos'!C21,"")</f>
      </c>
      <c r="I33" s="157">
        <f>IF(CONCATENATE($C$32,$D$39)='Admón. Riesgos'!N26,'Admón. Riesgos'!C26,"")</f>
      </c>
      <c r="J33" s="157">
        <f>IF(CONCATENATE($C$32,$D$39)='Admón. Riesgos'!N31,'Admón. Riesgos'!C31,"")</f>
      </c>
      <c r="K33" s="157">
        <f>IF(CONCATENATE($C$32,$D$39)='Admón. Riesgos'!N37,'Admón. Riesgos'!C37,"")</f>
      </c>
      <c r="L33" s="157">
        <f>IF(CONCATENATE($C$32,$D$39)='Admón. Riesgos'!N42,'Admón. Riesgos'!C42,"")</f>
      </c>
      <c r="M33" s="159"/>
      <c r="N33" s="157">
        <f>IF(CONCATENATE($C$32,$M$39)='Admón. Riesgos'!N11,'Admón. Riesgos'!C11,"")</f>
      </c>
      <c r="O33" s="157">
        <f>IF(CONCATENATE($C$32,$M$39)='Admón. Riesgos'!N16,'Admón. Riesgos'!C16,"")</f>
      </c>
      <c r="P33" s="157">
        <f>IF(CONCATENATE($C$32,$M$39)='Admón. Riesgos'!N21,'Admón. Riesgos'!C21,"")</f>
      </c>
      <c r="Q33" s="157">
        <f>IF(CONCATENATE($C$32,$M$39)='Admón. Riesgos'!N26,'Admón. Riesgos'!C26,"")</f>
      </c>
      <c r="R33" s="157">
        <f>IF(CONCATENATE($C$32,$M$39)='Admón. Riesgos'!N31,'Admón. Riesgos'!C31,"")</f>
      </c>
      <c r="S33" s="157">
        <f>IF(CONCATENATE($C$32,$M$39)='Admón. Riesgos'!N37,'Admón. Riesgos'!C37,"")</f>
      </c>
      <c r="T33" s="157">
        <f>IF(CONCATENATE($C$32,$M$39)='Admón. Riesgos'!N42,'Admón. Riesgos'!C42,"")</f>
      </c>
      <c r="U33" s="157">
        <f>IF(CONCATENATE($C$32,$M$39)='Admón. Riesgos'!S22,'Admón. Riesgos'!H22,"")</f>
      </c>
      <c r="V33" s="106"/>
      <c r="W33" s="107">
        <f>IF(CONCATENATE($C$32,$V$39)='Admón. Riesgos'!N11,'Admón. Riesgos'!C11,"")</f>
      </c>
      <c r="X33" s="107">
        <f>IF(CONCATENATE($C$32,$V$39)='Admón. Riesgos'!N16,'Admón. Riesgos'!C16,"")</f>
      </c>
      <c r="Y33" s="107">
        <f>IF(CONCATENATE($C$32,$V$39)='Admón. Riesgos'!N21,'Admón. Riesgos'!C21,"")</f>
      </c>
      <c r="Z33" s="107">
        <f>IF(CONCATENATE($C$32,$V$39)='Admón. Riesgos'!N26,'Admón. Riesgos'!C26,"")</f>
      </c>
      <c r="AA33" s="107">
        <f>IF(CONCATENATE($C$32,$V$39)='Admón. Riesgos'!N31,'Admón. Riesgos'!C31,"")</f>
      </c>
      <c r="AB33" s="107">
        <f>IF(CONCATENATE($C$32,$V$39)='Admón. Riesgos'!N37,'Admón. Riesgos'!C37,"")</f>
      </c>
      <c r="AC33" s="107">
        <f>IF(CONCATENATE($C$32,$V$39)='Admón. Riesgos'!N42,'Admón. Riesgos'!C42,"")</f>
      </c>
      <c r="AD33" s="175"/>
    </row>
    <row r="34" spans="1:30" ht="15" customHeight="1">
      <c r="A34" s="94"/>
      <c r="B34" s="389"/>
      <c r="C34" s="391"/>
      <c r="D34" s="156"/>
      <c r="E34" s="157">
        <f>IF(CONCATENATE($C$32,$D$39)='Admón. Riesgos'!N12,'Admón. Riesgos'!C12,"")</f>
      </c>
      <c r="F34" s="157">
        <f>IF(CONCATENATE($C$32,$D$39)='Admón. Riesgos'!N17,'Admón. Riesgos'!C17,"")</f>
      </c>
      <c r="G34" s="157">
        <f>IF(CONCATENATE($C$32,$D$39)='Admón. Riesgos'!N23,'Admón. Riesgos'!C23,"")</f>
      </c>
      <c r="H34" s="157">
        <f>IF(CONCATENATE($C$32,$D$39)='Admón. Riesgos'!N22,'Admón. Riesgos'!C22,"")</f>
      </c>
      <c r="I34" s="157">
        <f>IF(CONCATENATE($C$32,$D$39)='Admón. Riesgos'!N27,'Admón. Riesgos'!C27,"")</f>
      </c>
      <c r="J34" s="157">
        <f>IF(CONCATENATE($C$32,$D$39)='Admón. Riesgos'!N33,'Admón. Riesgos'!C33,"")</f>
      </c>
      <c r="K34" s="157">
        <f>IF(CONCATENATE($C$32,$D$39)='Admón. Riesgos'!N38,'Admón. Riesgos'!C38,"")</f>
      </c>
      <c r="L34" s="157">
        <f>IF(CONCATENATE($C$32,$D$39)='Admón. Riesgos'!N43,'Admón. Riesgos'!C43,"")</f>
      </c>
      <c r="M34" s="159"/>
      <c r="N34" s="157">
        <f>IF(CONCATENATE($C$32,$M$39)='Admón. Riesgos'!N12,'Admón. Riesgos'!C12,"")</f>
      </c>
      <c r="O34" s="157">
        <f>IF(CONCATENATE($C$32,$M$39)='Admón. Riesgos'!N17,'Admón. Riesgos'!C17,"")</f>
      </c>
      <c r="P34" s="157">
        <f>IF(CONCATENATE($C$32,$M$39)='Admón. Riesgos'!N22,'Admón. Riesgos'!C22,"")</f>
      </c>
      <c r="Q34" s="157">
        <f>IF(CONCATENATE($C$32,$M$39)='Admón. Riesgos'!N27,'Admón. Riesgos'!C27,"")</f>
      </c>
      <c r="R34" s="157">
        <f>IF(CONCATENATE($C$32,$M$39)='Admón. Riesgos'!N33,'Admón. Riesgos'!C33,"")</f>
      </c>
      <c r="S34" s="157">
        <f>IF(CONCATENATE($C$32,$M$39)='Admón. Riesgos'!N38,'Admón. Riesgos'!C38,"")</f>
      </c>
      <c r="T34" s="157">
        <f>IF(CONCATENATE($C$32,$M$39)='Admón. Riesgos'!N43,'Admón. Riesgos'!C43,"")</f>
      </c>
      <c r="U34" s="158"/>
      <c r="V34" s="106"/>
      <c r="W34" s="107">
        <f>IF(CONCATENATE($C$32,$V$39)='Admón. Riesgos'!N12,'Admón. Riesgos'!C12,"")</f>
      </c>
      <c r="X34" s="107">
        <f>IF(CONCATENATE($C$32,$V$39)='Admón. Riesgos'!N17,'Admón. Riesgos'!C17,"")</f>
      </c>
      <c r="Y34" s="107">
        <f>IF(CONCATENATE($C$32,$V$39)='Admón. Riesgos'!N22,'Admón. Riesgos'!C22,"")</f>
      </c>
      <c r="Z34" s="107">
        <f>IF(CONCATENATE($C$32,$V$39)='Admón. Riesgos'!N27,'Admón. Riesgos'!C27,"")</f>
      </c>
      <c r="AA34" s="107">
        <f>IF(CONCATENATE($C$32,$V$39)='Admón. Riesgos'!N33,'Admón. Riesgos'!C33,"")</f>
      </c>
      <c r="AB34" s="107">
        <f>IF(CONCATENATE($C$32,$V$39)='Admón. Riesgos'!N38,'Admón. Riesgos'!C38,"")</f>
      </c>
      <c r="AC34" s="107">
        <f>IF(CONCATENATE($C$32,$V$39)='Admón. Riesgos'!N43,'Admón. Riesgos'!C43,"")</f>
      </c>
      <c r="AD34" s="175"/>
    </row>
    <row r="35" spans="1:30" ht="15" customHeight="1">
      <c r="A35" s="94"/>
      <c r="B35" s="389"/>
      <c r="C35" s="391"/>
      <c r="D35" s="156"/>
      <c r="E35" s="157">
        <f>IF(CONCATENATE($C$32,$D$39)='Admón. Riesgos'!N13,'Admón. Riesgos'!C13,"")</f>
      </c>
      <c r="F35" s="157">
        <f>IF(CONCATENATE($C$32,$D$39)='Admón. Riesgos'!N18,'Admón. Riesgos'!C18,"")</f>
      </c>
      <c r="G35" s="157">
        <f>IF(CONCATENATE($C$32,$D$39)='Admón. Riesgos'!N24,'Admón. Riesgos'!C24,"")</f>
      </c>
      <c r="H35" s="157">
        <f>IF(CONCATENATE($C$32,$D$39)='Admón. Riesgos'!N23,'Admón. Riesgos'!C23,"")</f>
      </c>
      <c r="I35" s="157">
        <f>IF(CONCATENATE($C$32,$D$39)='Admón. Riesgos'!N28,'Admón. Riesgos'!C28,"")</f>
      </c>
      <c r="J35" s="157">
        <f>IF(CONCATENATE($C$32,$D$39)='Admón. Riesgos'!N34,'Admón. Riesgos'!C34,"")</f>
      </c>
      <c r="K35" s="157">
        <f>IF(CONCATENATE($C$32,$D$39)='Admón. Riesgos'!N39,'Admón. Riesgos'!C39,"")</f>
      </c>
      <c r="L35" s="157">
        <f>IF(CONCATENATE($C$32,$D$39)='Admón. Riesgos'!N44,'Admón. Riesgos'!C44,"")</f>
      </c>
      <c r="M35" s="159"/>
      <c r="N35" s="157">
        <f>IF(CONCATENATE($C$32,$M$39)='Admón. Riesgos'!N13,'Admón. Riesgos'!C13,"")</f>
      </c>
      <c r="O35" s="157">
        <f>IF(CONCATENATE($C$32,$M$39)='Admón. Riesgos'!N18,'Admón. Riesgos'!C18,"")</f>
      </c>
      <c r="P35" s="157">
        <f>IF(CONCATENATE($C$32,$M$39)='Admón. Riesgos'!N23,'Admón. Riesgos'!C23,"")</f>
      </c>
      <c r="Q35" s="157">
        <f>IF(CONCATENATE($C$32,$M$39)='Admón. Riesgos'!N28,'Admón. Riesgos'!C28,"")</f>
      </c>
      <c r="R35" s="157">
        <f>IF(CONCATENATE($C$32,$M$39)='Admón. Riesgos'!N34,'Admón. Riesgos'!C34,"")</f>
      </c>
      <c r="S35" s="157">
        <f>IF(CONCATENATE($C$32,$M$39)='Admón. Riesgos'!N39,'Admón. Riesgos'!C39,"")</f>
      </c>
      <c r="T35" s="157">
        <f>IF(CONCATENATE($C$32,$M$39)='Admón. Riesgos'!N44,'Admón. Riesgos'!C44,"")</f>
      </c>
      <c r="U35" s="158"/>
      <c r="V35" s="106"/>
      <c r="W35" s="107">
        <f>IF(CONCATENATE($C$32,$V$39)='Admón. Riesgos'!N13,'Admón. Riesgos'!C13,"")</f>
      </c>
      <c r="X35" s="107">
        <f>IF(CONCATENATE($C$32,$V$39)='Admón. Riesgos'!N18,'Admón. Riesgos'!C18,"")</f>
      </c>
      <c r="Y35" s="107">
        <f>IF(CONCATENATE($C$32,$V$39)='Admón. Riesgos'!N23,'Admón. Riesgos'!C23,"")</f>
      </c>
      <c r="Z35" s="107">
        <f>IF(CONCATENATE($C$32,$V$39)='Admón. Riesgos'!N28,'Admón. Riesgos'!C28,"")</f>
      </c>
      <c r="AA35" s="107">
        <f>IF(CONCATENATE($C$32,$V$39)='Admón. Riesgos'!N34,'Admón. Riesgos'!C34,"")</f>
      </c>
      <c r="AB35" s="107">
        <f>IF(CONCATENATE($C$32,$V$39)='Admón. Riesgos'!N39,'Admón. Riesgos'!C39,"")</f>
      </c>
      <c r="AC35" s="107">
        <f>IF(CONCATENATE($C$32,$V$39)='Admón. Riesgos'!N44,'Admón. Riesgos'!C44,"")</f>
      </c>
      <c r="AD35" s="175"/>
    </row>
    <row r="36" spans="1:30" ht="15" customHeight="1">
      <c r="A36" s="94"/>
      <c r="B36" s="389"/>
      <c r="C36" s="391"/>
      <c r="D36" s="156"/>
      <c r="E36" s="157">
        <f>IF(CONCATENATE($C$32,$D$39)='Admón. Riesgos'!N14,'Admón. Riesgos'!C14,"")</f>
      </c>
      <c r="F36" s="157">
        <f>IF(CONCATENATE($C$32,$D$39)='Admón. Riesgos'!N19,'Admón. Riesgos'!C19,"")</f>
      </c>
      <c r="G36" s="157">
        <f>IF(CONCATENATE($C$32,$D$39)='Admón. Riesgos'!N25,'Admón. Riesgos'!C25,"")</f>
      </c>
      <c r="H36" s="157">
        <f>IF(CONCATENATE($C$32,$D$39)='Admón. Riesgos'!N24,'Admón. Riesgos'!C24,"")</f>
      </c>
      <c r="I36" s="157">
        <f>IF(CONCATENATE($C$32,$D$39)='Admón. Riesgos'!N29,'Admón. Riesgos'!C29,"")</f>
      </c>
      <c r="J36" s="157">
        <f>IF(CONCATENATE($C$32,$D$39)='Admón. Riesgos'!N35,'Admón. Riesgos'!C35,"")</f>
      </c>
      <c r="K36" s="157">
        <f>IF(CONCATENATE($C$32,$D$39)='Admón. Riesgos'!N40,'Admón. Riesgos'!C40,"")</f>
      </c>
      <c r="L36" s="157">
        <f>IF(CONCATENATE($C$32,$D$39)='Admón. Riesgos'!N45,'Admón. Riesgos'!C45,"")</f>
      </c>
      <c r="M36" s="159"/>
      <c r="N36" s="157">
        <f>IF(CONCATENATE($C$32,$M$39)='Admón. Riesgos'!N14,'Admón. Riesgos'!C14,"")</f>
      </c>
      <c r="O36" s="157">
        <f>IF(CONCATENATE($C$32,$M$39)='Admón. Riesgos'!N19,'Admón. Riesgos'!C19,"")</f>
      </c>
      <c r="P36" s="157">
        <f>IF(CONCATENATE($C$32,$M$39)='Admón. Riesgos'!N24,'Admón. Riesgos'!C24,"")</f>
      </c>
      <c r="Q36" s="157">
        <f>IF(CONCATENATE($C$32,$M$39)='Admón. Riesgos'!N29,'Admón. Riesgos'!C29,"")</f>
      </c>
      <c r="R36" s="157">
        <f>IF(CONCATENATE($C$32,$M$39)='Admón. Riesgos'!N35,'Admón. Riesgos'!C35,"")</f>
      </c>
      <c r="S36" s="157">
        <f>IF(CONCATENATE($C$32,$M$39)='Admón. Riesgos'!N40,'Admón. Riesgos'!C40,"")</f>
      </c>
      <c r="T36" s="157">
        <f>IF(CONCATENATE($C$32,$M$39)='Admón. Riesgos'!N45,'Admón. Riesgos'!C45,"")</f>
      </c>
      <c r="U36" s="158"/>
      <c r="V36" s="106"/>
      <c r="W36" s="107">
        <f>IF(CONCATENATE($C$32,$V$39)='Admón. Riesgos'!N14,'Admón. Riesgos'!C14,"")</f>
      </c>
      <c r="X36" s="107">
        <f>IF(CONCATENATE($C$32,$V$39)='Admón. Riesgos'!N19,'Admón. Riesgos'!C19,"")</f>
      </c>
      <c r="Y36" s="107">
        <f>IF(CONCATENATE($C$32,$V$39)='Admón. Riesgos'!N24,'Admón. Riesgos'!C24,"")</f>
      </c>
      <c r="Z36" s="107">
        <f>IF(CONCATENATE($C$32,$V$39)='Admón. Riesgos'!N29,'Admón. Riesgos'!C29,"")</f>
      </c>
      <c r="AA36" s="107">
        <f>IF(CONCATENATE($C$32,$V$39)='Admón. Riesgos'!N35,'Admón. Riesgos'!C35,"")</f>
      </c>
      <c r="AB36" s="107">
        <f>IF(CONCATENATE($C$32,$V$39)='Admón. Riesgos'!N40,'Admón. Riesgos'!C40,"")</f>
      </c>
      <c r="AC36" s="107">
        <f>IF(CONCATENATE($C$32,$V$39)='Admón. Riesgos'!N45,'Admón. Riesgos'!C45,"")</f>
      </c>
      <c r="AD36" s="175"/>
    </row>
    <row r="37" spans="1:30" ht="15" customHeight="1">
      <c r="A37" s="94"/>
      <c r="B37" s="389"/>
      <c r="C37" s="391"/>
      <c r="D37" s="156"/>
      <c r="E37" s="157">
        <f>IF(CONCATENATE($C$32,$D$39)='Admón. Riesgos'!N15,'Admón. Riesgos'!C15,"")</f>
      </c>
      <c r="F37" s="157">
        <f>IF(CONCATENATE($C$32,$D$39)='Admón. Riesgos'!N20,'Admón. Riesgos'!C20,"")</f>
      </c>
      <c r="G37" s="157">
        <f>IF(CONCATENATE($C$32,$D$39)='Admón. Riesgos'!N26,'Admón. Riesgos'!C26,"")</f>
      </c>
      <c r="H37" s="157">
        <f>IF(CONCATENATE($C$32,$D$39)='Admón. Riesgos'!N25,'Admón. Riesgos'!C25,"")</f>
      </c>
      <c r="I37" s="157">
        <f>IF(CONCATENATE($C$32,$D$39)='Admón. Riesgos'!N30,'Admón. Riesgos'!C30,"")</f>
      </c>
      <c r="J37" s="157">
        <f>IF(CONCATENATE($C$32,$D$39)='Admón. Riesgos'!N36,'Admón. Riesgos'!C36,"")</f>
      </c>
      <c r="K37" s="157">
        <f>IF(CONCATENATE($C$32,$D$39)='Admón. Riesgos'!N41,'Admón. Riesgos'!C41,"")</f>
      </c>
      <c r="L37" s="157">
        <f>IF(CONCATENATE($C$32,$D$39)='Admón. Riesgos'!N46,'Admón. Riesgos'!C46,"")</f>
      </c>
      <c r="M37" s="159"/>
      <c r="N37" s="157">
        <f>IF(CONCATENATE($C$32,$M$39)='Admón. Riesgos'!N15,'Admón. Riesgos'!C15,"")</f>
      </c>
      <c r="O37" s="157">
        <f>IF(CONCATENATE($C$32,$M$39)='Admón. Riesgos'!N20,'Admón. Riesgos'!C20,"")</f>
      </c>
      <c r="P37" s="157">
        <f>IF(CONCATENATE($C$32,$M$39)='Admón. Riesgos'!N25,'Admón. Riesgos'!C25,"")</f>
      </c>
      <c r="Q37" s="157">
        <f>IF(CONCATENATE($C$32,$M$39)='Admón. Riesgos'!N30,'Admón. Riesgos'!C30,"")</f>
      </c>
      <c r="R37" s="157">
        <f>IF(CONCATENATE($C$32,$M$39)='Admón. Riesgos'!N36,'Admón. Riesgos'!C36,"")</f>
      </c>
      <c r="S37" s="157">
        <f>IF(CONCATENATE($C$32,$M$39)='Admón. Riesgos'!N41,'Admón. Riesgos'!C41,"")</f>
      </c>
      <c r="T37" s="157">
        <f>IF(CONCATENATE($C$32,$M$39)='Admón. Riesgos'!N46,'Admón. Riesgos'!C46,"")</f>
      </c>
      <c r="U37" s="158"/>
      <c r="V37" s="106"/>
      <c r="W37" s="107">
        <f>IF(CONCATENATE($C$32,$V$39)='Admón. Riesgos'!N15,'Admón. Riesgos'!C15,"")</f>
      </c>
      <c r="X37" s="107">
        <f>IF(CONCATENATE($C$32,$V$39)='Admón. Riesgos'!N20,'Admón. Riesgos'!C20,"")</f>
      </c>
      <c r="Y37" s="107">
        <f>IF(CONCATENATE($C$32,$V$39)='Admón. Riesgos'!N25,'Admón. Riesgos'!C25,"")</f>
      </c>
      <c r="Z37" s="107">
        <f>IF(CONCATENATE($C$32,$V$39)='Admón. Riesgos'!N30,'Admón. Riesgos'!C30,"")</f>
      </c>
      <c r="AA37" s="107">
        <f>IF(CONCATENATE($C$32,$V$39)='Admón. Riesgos'!N36,'Admón. Riesgos'!C36,"")</f>
      </c>
      <c r="AB37" s="107">
        <f>IF(CONCATENATE($C$32,$V$39)='Admón. Riesgos'!N41,'Admón. Riesgos'!C41,"")</f>
      </c>
      <c r="AC37" s="107">
        <f>IF(CONCATENATE($C$32,$V$39)='Admón. Riesgos'!N46,'Admón. Riesgos'!C46,"")</f>
      </c>
      <c r="AD37" s="175"/>
    </row>
    <row r="38" spans="1:30" ht="10.5" customHeight="1" thickBot="1">
      <c r="A38" s="94"/>
      <c r="B38" s="94"/>
      <c r="C38" s="391"/>
      <c r="D38" s="160"/>
      <c r="E38" s="161"/>
      <c r="F38" s="161"/>
      <c r="G38" s="161"/>
      <c r="H38" s="161"/>
      <c r="I38" s="161"/>
      <c r="J38" s="161"/>
      <c r="K38" s="161"/>
      <c r="L38" s="161"/>
      <c r="M38" s="163"/>
      <c r="N38" s="161"/>
      <c r="O38" s="161"/>
      <c r="P38" s="161"/>
      <c r="Q38" s="161"/>
      <c r="R38" s="161"/>
      <c r="S38" s="161"/>
      <c r="T38" s="161"/>
      <c r="U38" s="162"/>
      <c r="V38" s="134"/>
      <c r="W38" s="132"/>
      <c r="X38" s="132"/>
      <c r="Y38" s="132"/>
      <c r="Z38" s="132"/>
      <c r="AA38" s="132"/>
      <c r="AB38" s="132"/>
      <c r="AC38" s="132"/>
      <c r="AD38" s="176"/>
    </row>
    <row r="39" spans="1:30" ht="13.5">
      <c r="A39" s="96"/>
      <c r="B39" s="96"/>
      <c r="C39" s="96"/>
      <c r="D39" s="392" t="s">
        <v>91</v>
      </c>
      <c r="E39" s="392"/>
      <c r="F39" s="392"/>
      <c r="G39" s="392"/>
      <c r="H39" s="392"/>
      <c r="I39" s="392"/>
      <c r="J39" s="392"/>
      <c r="K39" s="392"/>
      <c r="L39" s="392"/>
      <c r="M39" s="392" t="s">
        <v>121</v>
      </c>
      <c r="N39" s="392"/>
      <c r="O39" s="392"/>
      <c r="P39" s="392"/>
      <c r="Q39" s="392"/>
      <c r="R39" s="392"/>
      <c r="S39" s="392"/>
      <c r="T39" s="392"/>
      <c r="U39" s="392"/>
      <c r="V39" s="392" t="s">
        <v>114</v>
      </c>
      <c r="W39" s="392"/>
      <c r="X39" s="392"/>
      <c r="Y39" s="392"/>
      <c r="Z39" s="392"/>
      <c r="AA39" s="392"/>
      <c r="AB39" s="392"/>
      <c r="AC39" s="392"/>
      <c r="AD39" s="392"/>
    </row>
    <row r="40" spans="1:30"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ht="15.75">
      <c r="A41" s="94"/>
      <c r="B41" s="94"/>
      <c r="C41" s="95"/>
      <c r="D41" s="388" t="s">
        <v>29</v>
      </c>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row>
  </sheetData>
  <sheetProtection/>
  <mergeCells count="11">
    <mergeCell ref="D41:AD41"/>
    <mergeCell ref="B6:B37"/>
    <mergeCell ref="C2:AD2"/>
    <mergeCell ref="C4:C10"/>
    <mergeCell ref="C11:C17"/>
    <mergeCell ref="C18:C24"/>
    <mergeCell ref="D39:L39"/>
    <mergeCell ref="M39:U39"/>
    <mergeCell ref="V39:AD39"/>
    <mergeCell ref="C25:C31"/>
    <mergeCell ref="C32:C38"/>
  </mergeCells>
  <printOptions horizontalCentered="1"/>
  <pageMargins left="0.7086614173228347" right="0.7086614173228347" top="0.7480314960629921" bottom="0.7480314960629921" header="0.31496062992125984" footer="0.31496062992125984"/>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dimension ref="A1:AA192"/>
  <sheetViews>
    <sheetView zoomScale="54" zoomScaleNormal="54" zoomScalePageLayoutView="0" workbookViewId="0" topLeftCell="A51">
      <selection activeCell="E61" sqref="E61"/>
    </sheetView>
  </sheetViews>
  <sheetFormatPr defaultColWidth="11.421875" defaultRowHeight="13.5"/>
  <cols>
    <col min="1" max="1" width="21.8515625" style="5" customWidth="1"/>
    <col min="2" max="2" width="36.28125" style="4" customWidth="1"/>
    <col min="3" max="3" width="24.140625" style="5" customWidth="1"/>
    <col min="4" max="4" width="15.57421875" style="5" customWidth="1"/>
    <col min="5" max="5" width="29.7109375" style="5" customWidth="1"/>
    <col min="6" max="6" width="14.00390625" style="5" customWidth="1"/>
    <col min="7" max="7" width="17.421875" style="5" customWidth="1"/>
    <col min="8" max="8" width="16.8515625" style="5" customWidth="1"/>
    <col min="9" max="9" width="16.140625" style="5" customWidth="1"/>
    <col min="10" max="10" width="21.7109375" style="5" customWidth="1"/>
    <col min="11" max="11" width="9.8515625" style="5" bestFit="1" customWidth="1"/>
    <col min="12" max="12" width="22.140625" style="5" customWidth="1"/>
    <col min="13" max="13" width="9.8515625" style="5" bestFit="1" customWidth="1"/>
    <col min="14" max="14" width="23.57421875" style="5" bestFit="1" customWidth="1"/>
    <col min="15" max="15" width="17.57421875" style="5" hidden="1" customWidth="1"/>
    <col min="16" max="16" width="15.7109375" style="5" customWidth="1"/>
    <col min="17" max="17" width="17.7109375" style="5" customWidth="1"/>
    <col min="18" max="18" width="23.7109375" style="5" customWidth="1"/>
    <col min="19" max="16384" width="11.421875" style="5" customWidth="1"/>
  </cols>
  <sheetData>
    <row r="1" spans="1:18" ht="22.5" customHeight="1">
      <c r="A1" s="427"/>
      <c r="B1" s="428"/>
      <c r="C1" s="439" t="s">
        <v>130</v>
      </c>
      <c r="D1" s="440"/>
      <c r="E1" s="440"/>
      <c r="F1" s="440"/>
      <c r="G1" s="440"/>
      <c r="H1" s="440"/>
      <c r="I1" s="440"/>
      <c r="J1" s="440"/>
      <c r="K1" s="440"/>
      <c r="L1" s="440"/>
      <c r="M1" s="440"/>
      <c r="N1" s="440"/>
      <c r="O1" s="440"/>
      <c r="P1" s="440"/>
      <c r="Q1" s="440"/>
      <c r="R1" s="441"/>
    </row>
    <row r="2" spans="1:18" ht="22.5" customHeight="1">
      <c r="A2" s="429"/>
      <c r="B2" s="430"/>
      <c r="C2" s="442"/>
      <c r="D2" s="443"/>
      <c r="E2" s="443"/>
      <c r="F2" s="443"/>
      <c r="G2" s="443"/>
      <c r="H2" s="443"/>
      <c r="I2" s="443"/>
      <c r="J2" s="443"/>
      <c r="K2" s="443"/>
      <c r="L2" s="443"/>
      <c r="M2" s="443"/>
      <c r="N2" s="443"/>
      <c r="O2" s="443"/>
      <c r="P2" s="443"/>
      <c r="Q2" s="443"/>
      <c r="R2" s="444"/>
    </row>
    <row r="3" spans="1:18" ht="22.5" customHeight="1">
      <c r="A3" s="429"/>
      <c r="B3" s="430"/>
      <c r="C3" s="445" t="s">
        <v>133</v>
      </c>
      <c r="D3" s="446"/>
      <c r="E3" s="446"/>
      <c r="F3" s="446"/>
      <c r="G3" s="447"/>
      <c r="H3" s="445" t="s">
        <v>134</v>
      </c>
      <c r="I3" s="446"/>
      <c r="J3" s="446"/>
      <c r="K3" s="446"/>
      <c r="L3" s="446"/>
      <c r="M3" s="447"/>
      <c r="N3" s="445" t="s">
        <v>135</v>
      </c>
      <c r="O3" s="446"/>
      <c r="P3" s="446"/>
      <c r="Q3" s="446"/>
      <c r="R3" s="447"/>
    </row>
    <row r="4" spans="1:18" ht="22.5" customHeight="1">
      <c r="A4" s="431"/>
      <c r="B4" s="432"/>
      <c r="C4" s="448" t="s">
        <v>137</v>
      </c>
      <c r="D4" s="449"/>
      <c r="E4" s="449"/>
      <c r="F4" s="449"/>
      <c r="G4" s="450"/>
      <c r="H4" s="448" t="s">
        <v>136</v>
      </c>
      <c r="I4" s="449"/>
      <c r="J4" s="449"/>
      <c r="K4" s="449"/>
      <c r="L4" s="449"/>
      <c r="M4" s="450"/>
      <c r="N4" s="448" t="s">
        <v>140</v>
      </c>
      <c r="O4" s="449"/>
      <c r="P4" s="449"/>
      <c r="Q4" s="449"/>
      <c r="R4" s="450"/>
    </row>
    <row r="5" spans="1:18" ht="22.5" customHeight="1">
      <c r="A5" s="146" t="s">
        <v>128</v>
      </c>
      <c r="B5" s="147" t="s">
        <v>138</v>
      </c>
      <c r="C5" s="433" t="s">
        <v>27</v>
      </c>
      <c r="D5" s="434"/>
      <c r="E5" s="434"/>
      <c r="F5" s="434"/>
      <c r="G5" s="434"/>
      <c r="H5" s="434"/>
      <c r="I5" s="434"/>
      <c r="J5" s="434"/>
      <c r="K5" s="434"/>
      <c r="L5" s="434"/>
      <c r="M5" s="434"/>
      <c r="N5" s="434"/>
      <c r="O5" s="434"/>
      <c r="P5" s="434"/>
      <c r="Q5" s="434"/>
      <c r="R5" s="435"/>
    </row>
    <row r="6" spans="1:18" ht="22.5" customHeight="1">
      <c r="A6" s="148" t="s">
        <v>131</v>
      </c>
      <c r="B6" s="149">
        <v>3</v>
      </c>
      <c r="C6" s="436"/>
      <c r="D6" s="437"/>
      <c r="E6" s="437"/>
      <c r="F6" s="437"/>
      <c r="G6" s="437"/>
      <c r="H6" s="437"/>
      <c r="I6" s="437"/>
      <c r="J6" s="437"/>
      <c r="K6" s="437"/>
      <c r="L6" s="437"/>
      <c r="M6" s="437"/>
      <c r="N6" s="437"/>
      <c r="O6" s="437"/>
      <c r="P6" s="437"/>
      <c r="Q6" s="437"/>
      <c r="R6" s="438"/>
    </row>
    <row r="7" ht="6" customHeight="1"/>
    <row r="8" spans="1:18" ht="27.75" customHeight="1">
      <c r="A8" s="419" t="s">
        <v>68</v>
      </c>
      <c r="B8" s="419"/>
      <c r="C8" s="419"/>
      <c r="D8" s="419"/>
      <c r="E8" s="419"/>
      <c r="F8" s="419"/>
      <c r="G8" s="419"/>
      <c r="H8" s="419"/>
      <c r="I8" s="419"/>
      <c r="J8" s="419"/>
      <c r="K8" s="419"/>
      <c r="L8" s="419"/>
      <c r="M8" s="419"/>
      <c r="N8" s="419"/>
      <c r="O8" s="419"/>
      <c r="P8" s="419"/>
      <c r="Q8" s="419"/>
      <c r="R8" s="419"/>
    </row>
    <row r="9" spans="1:18" s="22" customFormat="1" ht="33" customHeight="1">
      <c r="A9" s="420" t="s">
        <v>83</v>
      </c>
      <c r="B9" s="421" t="s">
        <v>65</v>
      </c>
      <c r="C9" s="418" t="s">
        <v>104</v>
      </c>
      <c r="D9" s="418" t="s">
        <v>100</v>
      </c>
      <c r="E9" s="418" t="s">
        <v>103</v>
      </c>
      <c r="F9" s="418" t="s">
        <v>101</v>
      </c>
      <c r="G9" s="418" t="s">
        <v>102</v>
      </c>
      <c r="H9" s="418" t="s">
        <v>105</v>
      </c>
      <c r="I9" s="418" t="s">
        <v>106</v>
      </c>
      <c r="J9" s="418" t="s">
        <v>107</v>
      </c>
      <c r="K9" s="418" t="s">
        <v>109</v>
      </c>
      <c r="L9" s="418"/>
      <c r="M9" s="418"/>
      <c r="N9" s="418"/>
      <c r="O9" s="418"/>
      <c r="P9" s="418"/>
      <c r="Q9" s="418" t="s">
        <v>108</v>
      </c>
      <c r="R9" s="418"/>
    </row>
    <row r="10" spans="1:18" s="22" customFormat="1" ht="39.75" customHeight="1">
      <c r="A10" s="420"/>
      <c r="B10" s="421"/>
      <c r="C10" s="418"/>
      <c r="D10" s="418"/>
      <c r="E10" s="418"/>
      <c r="F10" s="418"/>
      <c r="G10" s="418"/>
      <c r="H10" s="418"/>
      <c r="I10" s="418"/>
      <c r="J10" s="418"/>
      <c r="K10" s="218" t="s">
        <v>76</v>
      </c>
      <c r="L10" s="218" t="s">
        <v>29</v>
      </c>
      <c r="M10" s="218" t="s">
        <v>76</v>
      </c>
      <c r="N10" s="218" t="s">
        <v>30</v>
      </c>
      <c r="O10" s="218"/>
      <c r="P10" s="218" t="s">
        <v>31</v>
      </c>
      <c r="Q10" s="218" t="s">
        <v>110</v>
      </c>
      <c r="R10" s="218" t="s">
        <v>66</v>
      </c>
    </row>
    <row r="11" spans="1:18" s="10" customFormat="1" ht="28.5" customHeight="1">
      <c r="A11" s="393" t="str">
        <f>'Admón. Riesgos'!A11:A42</f>
        <v>ORDENAMIENTO Y PLANIFICACIÓN AMBIENTAL TERRITORIAL</v>
      </c>
      <c r="B11" s="415" t="str">
        <f>'Admón. Riesgos'!D11</f>
        <v>Decisiones ajustadas a intereses particulares</v>
      </c>
      <c r="C11" s="416" t="str">
        <f>'Admón. Riesgos'!O11</f>
        <v>ZONA DE RIESGO EXTREMA</v>
      </c>
      <c r="D11" s="230" t="s">
        <v>69</v>
      </c>
      <c r="E11" s="231" t="s">
        <v>175</v>
      </c>
      <c r="F11" s="232" t="s">
        <v>10</v>
      </c>
      <c r="G11" s="232" t="s">
        <v>69</v>
      </c>
      <c r="H11" s="232" t="s">
        <v>69</v>
      </c>
      <c r="I11" s="232" t="s">
        <v>70</v>
      </c>
      <c r="J11" s="221" t="s">
        <v>113</v>
      </c>
      <c r="K11" s="417">
        <v>4</v>
      </c>
      <c r="L11" s="416" t="str">
        <f>IF(K11=3,"MODERADO",IF(K11=4,"MAYOR",IF(K11=5,"CATASTROFICO","")))</f>
        <v>MAYOR</v>
      </c>
      <c r="M11" s="417">
        <v>3</v>
      </c>
      <c r="N11" s="416" t="str">
        <f>IF(M11=1,"RARA VEZ",IF(M11=2,"IMPROBABLE",IF(M11=3,"POSIBLE",IF(M11=4,"PROBABLE",IF(M11=5,"CASI SEGURO","")))))</f>
        <v>POSIBLE</v>
      </c>
      <c r="O11" s="232">
        <f>K11*M11</f>
        <v>12</v>
      </c>
      <c r="P11" s="416" t="s">
        <v>119</v>
      </c>
      <c r="Q11" s="426" t="str">
        <f>IF(P11=C11,"Se mantiene en la zona de riesgo",IF(AND(P11="*",C11="·"),"·","Cambia la evaluación antes de controles"))</f>
        <v>Cambia la evaluación antes de controles</v>
      </c>
      <c r="R11" s="425" t="s">
        <v>126</v>
      </c>
    </row>
    <row r="12" spans="1:18" s="10" customFormat="1" ht="28.5">
      <c r="A12" s="394"/>
      <c r="B12" s="415"/>
      <c r="C12" s="416"/>
      <c r="D12" s="230" t="s">
        <v>69</v>
      </c>
      <c r="E12" s="231" t="s">
        <v>176</v>
      </c>
      <c r="F12" s="232" t="s">
        <v>10</v>
      </c>
      <c r="G12" s="232" t="s">
        <v>69</v>
      </c>
      <c r="H12" s="232" t="s">
        <v>69</v>
      </c>
      <c r="I12" s="232" t="s">
        <v>69</v>
      </c>
      <c r="J12" s="221" t="s">
        <v>113</v>
      </c>
      <c r="K12" s="417"/>
      <c r="L12" s="416"/>
      <c r="M12" s="417"/>
      <c r="N12" s="416"/>
      <c r="O12" s="232"/>
      <c r="P12" s="416"/>
      <c r="Q12" s="426"/>
      <c r="R12" s="425"/>
    </row>
    <row r="13" spans="1:18" s="10" customFormat="1" ht="43.5" customHeight="1">
      <c r="A13" s="394"/>
      <c r="B13" s="415" t="str">
        <f>'Admón. Riesgos'!D12</f>
        <v>Utilización indebida de información oficial privilegiada en temas relacionados con el ordenamiento y planificación</v>
      </c>
      <c r="C13" s="396" t="str">
        <f>'Admón. Riesgos'!O12</f>
        <v>ZONA DE RIESGO EXTREMA</v>
      </c>
      <c r="D13" s="230" t="s">
        <v>69</v>
      </c>
      <c r="E13" s="237" t="s">
        <v>177</v>
      </c>
      <c r="F13" s="232" t="s">
        <v>10</v>
      </c>
      <c r="G13" s="232" t="s">
        <v>69</v>
      </c>
      <c r="H13" s="232" t="s">
        <v>69</v>
      </c>
      <c r="I13" s="232" t="s">
        <v>70</v>
      </c>
      <c r="J13" s="221" t="s">
        <v>112</v>
      </c>
      <c r="K13" s="408">
        <v>4</v>
      </c>
      <c r="L13" s="396" t="str">
        <f>IF(K13=3,"MODERADO",IF(K13=4,"MAYOR",IF(K13=5,"CATASTROFICO","")))</f>
        <v>MAYOR</v>
      </c>
      <c r="M13" s="408">
        <v>3</v>
      </c>
      <c r="N13" s="396" t="str">
        <f>IF(M13=1,"RARA VEZ",IF(M13=2,"IMPROBABLE",IF(M13=3,"POSIBLE",IF(M13=4,"PROBABLE",IF(M13=5,"CASI SEGURO","")))))</f>
        <v>POSIBLE</v>
      </c>
      <c r="O13" s="232">
        <f aca="true" t="shared" si="0" ref="O13:O107">K13*M13</f>
        <v>12</v>
      </c>
      <c r="P13" s="396" t="s">
        <v>119</v>
      </c>
      <c r="Q13" s="399" t="str">
        <f aca="true" t="shared" si="1" ref="Q13:Q107">IF(P13=C13,"Se mantiene en la zona de riesgo",IF(AND(P13="*",C13="·"),"·","Cambia la evaluación antes de controles"))</f>
        <v>Cambia la evaluación antes de controles</v>
      </c>
      <c r="R13" s="402" t="s">
        <v>126</v>
      </c>
    </row>
    <row r="14" spans="1:18" s="10" customFormat="1" ht="28.5">
      <c r="A14" s="395"/>
      <c r="B14" s="415"/>
      <c r="C14" s="397"/>
      <c r="D14" s="230" t="s">
        <v>69</v>
      </c>
      <c r="E14" s="231" t="s">
        <v>178</v>
      </c>
      <c r="F14" s="232" t="s">
        <v>10</v>
      </c>
      <c r="G14" s="232" t="s">
        <v>69</v>
      </c>
      <c r="H14" s="232" t="s">
        <v>69</v>
      </c>
      <c r="I14" s="232" t="s">
        <v>69</v>
      </c>
      <c r="J14" s="221" t="s">
        <v>112</v>
      </c>
      <c r="K14" s="409"/>
      <c r="L14" s="397"/>
      <c r="M14" s="409"/>
      <c r="N14" s="397"/>
      <c r="O14" s="232"/>
      <c r="P14" s="397"/>
      <c r="Q14" s="400"/>
      <c r="R14" s="403"/>
    </row>
    <row r="15" spans="1:18" s="10" customFormat="1" ht="21" customHeight="1">
      <c r="A15" s="393" t="str">
        <f>'Admón. Riesgos'!A13</f>
        <v>GESTIÓN DEL CONOCIMIENTO AMBIENTAL</v>
      </c>
      <c r="B15" s="415" t="str">
        <f>'Admón. Riesgos'!D13</f>
        <v>Sistemas de información susceptibles de manipulación o adulteración</v>
      </c>
      <c r="C15" s="396" t="str">
        <f>'Admón. Riesgos'!O13</f>
        <v>ZONA DE RIESGO EXTREMA</v>
      </c>
      <c r="D15" s="278" t="s">
        <v>69</v>
      </c>
      <c r="E15" s="279" t="s">
        <v>191</v>
      </c>
      <c r="F15" s="280" t="s">
        <v>10</v>
      </c>
      <c r="G15" s="281" t="s">
        <v>69</v>
      </c>
      <c r="H15" s="281" t="s">
        <v>69</v>
      </c>
      <c r="I15" s="281" t="s">
        <v>69</v>
      </c>
      <c r="J15" s="282" t="s">
        <v>73</v>
      </c>
      <c r="K15" s="408">
        <v>4</v>
      </c>
      <c r="L15" s="396" t="str">
        <f>IF(K15=3,"MODERADO",IF(K15=4,"MAYOR",IF(K15=5,"CATASTROFICO","")))</f>
        <v>MAYOR</v>
      </c>
      <c r="M15" s="408">
        <v>3</v>
      </c>
      <c r="N15" s="396" t="str">
        <f>IF(M15=1,"RARA VEZ",IF(M15=2,"IMPROBABLE",IF(M15=3,"POSIBLE",IF(M15=4,"PROBABLE",IF(M15=5,"CASI SEGURO","")))))</f>
        <v>POSIBLE</v>
      </c>
      <c r="O15" s="232">
        <f t="shared" si="0"/>
        <v>12</v>
      </c>
      <c r="P15" s="396" t="s">
        <v>119</v>
      </c>
      <c r="Q15" s="399" t="str">
        <f t="shared" si="1"/>
        <v>Cambia la evaluación antes de controles</v>
      </c>
      <c r="R15" s="402" t="s">
        <v>126</v>
      </c>
    </row>
    <row r="16" spans="1:18" s="10" customFormat="1" ht="30.75" customHeight="1">
      <c r="A16" s="394"/>
      <c r="B16" s="415"/>
      <c r="C16" s="397"/>
      <c r="D16" s="278" t="s">
        <v>69</v>
      </c>
      <c r="E16" s="279" t="s">
        <v>192</v>
      </c>
      <c r="F16" s="280" t="s">
        <v>10</v>
      </c>
      <c r="G16" s="281" t="s">
        <v>69</v>
      </c>
      <c r="H16" s="281" t="s">
        <v>69</v>
      </c>
      <c r="I16" s="281" t="s">
        <v>69</v>
      </c>
      <c r="J16" s="282" t="s">
        <v>113</v>
      </c>
      <c r="K16" s="409"/>
      <c r="L16" s="397"/>
      <c r="M16" s="409"/>
      <c r="N16" s="397"/>
      <c r="O16" s="232"/>
      <c r="P16" s="397"/>
      <c r="Q16" s="400"/>
      <c r="R16" s="403"/>
    </row>
    <row r="17" spans="1:18" s="10" customFormat="1" ht="81.75" customHeight="1">
      <c r="A17" s="196" t="str">
        <f>'Admón. Riesgos'!A14</f>
        <v>GESTIÓN INTEGRAL DE LA OFERTA AMBIENTAL</v>
      </c>
      <c r="B17" s="250" t="str">
        <f>'Admón. Riesgos'!D14</f>
        <v>Prevaricato en la donación de material vegetal</v>
      </c>
      <c r="C17" s="220" t="str">
        <f>'Admón. Riesgos'!O14</f>
        <v>ZONA DE RIESGO EXTREMA</v>
      </c>
      <c r="D17" s="284" t="s">
        <v>69</v>
      </c>
      <c r="E17" s="285" t="s">
        <v>204</v>
      </c>
      <c r="F17" s="286" t="s">
        <v>11</v>
      </c>
      <c r="G17" s="286" t="s">
        <v>69</v>
      </c>
      <c r="H17" s="286" t="s">
        <v>69</v>
      </c>
      <c r="I17" s="286" t="s">
        <v>69</v>
      </c>
      <c r="J17" s="287" t="s">
        <v>113</v>
      </c>
      <c r="K17" s="235">
        <v>3</v>
      </c>
      <c r="L17" s="220" t="str">
        <f>IF(K17=3,"MODERADO",IF(K17=4,"MAYOR",IF(K17=5,"CATASTROFICO","")))</f>
        <v>MODERADO</v>
      </c>
      <c r="M17" s="235">
        <v>3</v>
      </c>
      <c r="N17" s="220" t="str">
        <f>IF(M17=1,"RARA VEZ",IF(M17=2,"IMPROBABLE",IF(M17=3,"POSIBLE",IF(M17=4,"PROBABLE",IF(M17=5,"CASI SEGURO","")))))</f>
        <v>POSIBLE</v>
      </c>
      <c r="O17" s="232">
        <f t="shared" si="0"/>
        <v>9</v>
      </c>
      <c r="P17" s="220" t="s">
        <v>118</v>
      </c>
      <c r="Q17" s="236" t="str">
        <f t="shared" si="1"/>
        <v>Cambia la evaluación antes de controles</v>
      </c>
      <c r="R17" s="265" t="s">
        <v>125</v>
      </c>
    </row>
    <row r="18" spans="1:18" s="10" customFormat="1" ht="37.5" customHeight="1">
      <c r="A18" s="393" t="str">
        <f>'Admón. Riesgos'!A15</f>
        <v>GESTIÓN DEL RIESGO AMBIENTAL TERRITORIAL</v>
      </c>
      <c r="B18" s="411" t="str">
        <f>'Admón. Riesgos'!D15</f>
        <v>Tráfico de influencias al momento de elaboración, programación y ejecución de estudios, diseños y obras y proyectos adelantados por la CDMB</v>
      </c>
      <c r="C18" s="396" t="str">
        <f>'Admón. Riesgos'!O15</f>
        <v>ZONA DE RIESGO EXTREMA</v>
      </c>
      <c r="D18" s="284" t="s">
        <v>69</v>
      </c>
      <c r="E18" s="285" t="s">
        <v>216</v>
      </c>
      <c r="F18" s="286" t="s">
        <v>10</v>
      </c>
      <c r="G18" s="286" t="s">
        <v>70</v>
      </c>
      <c r="H18" s="286" t="s">
        <v>70</v>
      </c>
      <c r="I18" s="286" t="s">
        <v>69</v>
      </c>
      <c r="J18" s="287" t="s">
        <v>113</v>
      </c>
      <c r="K18" s="408">
        <v>5</v>
      </c>
      <c r="L18" s="408" t="str">
        <f>IF(K18=3,"MODERADO",IF(K18=4,"MAYOR",IF(K18=5,"CATASTROFICO","")))</f>
        <v>CATASTROFICO</v>
      </c>
      <c r="M18" s="408">
        <v>5</v>
      </c>
      <c r="N18" s="408" t="str">
        <f>IF(M18=1,"RARA VEZ",IF(M18=2,"IMPROBABLE",IF(M18=3,"POSIBLE",IF(M18=4,"PROBABLE",IF(M18=5,"CASI SEGURO","")))))</f>
        <v>CASI SEGURO</v>
      </c>
      <c r="O18" s="408">
        <f t="shared" si="0"/>
        <v>25</v>
      </c>
      <c r="P18" s="396" t="s">
        <v>120</v>
      </c>
      <c r="Q18" s="399" t="str">
        <f t="shared" si="1"/>
        <v>Se mantiene en la zona de riesgo</v>
      </c>
      <c r="R18" s="402" t="s">
        <v>127</v>
      </c>
    </row>
    <row r="19" spans="1:18" s="10" customFormat="1" ht="28.5" customHeight="1">
      <c r="A19" s="394"/>
      <c r="B19" s="411"/>
      <c r="C19" s="397"/>
      <c r="D19" s="284" t="s">
        <v>69</v>
      </c>
      <c r="E19" s="285" t="s">
        <v>217</v>
      </c>
      <c r="F19" s="286" t="s">
        <v>10</v>
      </c>
      <c r="G19" s="286" t="s">
        <v>69</v>
      </c>
      <c r="H19" s="286" t="s">
        <v>69</v>
      </c>
      <c r="I19" s="286" t="s">
        <v>69</v>
      </c>
      <c r="J19" s="287" t="s">
        <v>113</v>
      </c>
      <c r="K19" s="410"/>
      <c r="L19" s="409"/>
      <c r="M19" s="409"/>
      <c r="N19" s="409"/>
      <c r="O19" s="409"/>
      <c r="P19" s="398"/>
      <c r="Q19" s="400"/>
      <c r="R19" s="403"/>
    </row>
    <row r="20" spans="1:18" s="10" customFormat="1" ht="87" customHeight="1">
      <c r="A20" s="394"/>
      <c r="B20" s="250" t="str">
        <f>'Admón. Riesgos'!D16</f>
        <v>Fuga de información que tengan carácter de reserva (conceptos técnicos de procesos sancionarios al interior de la entidad, diseños que no hayan sido revisados y entregados a satisfacción)</v>
      </c>
      <c r="C20" s="220" t="str">
        <f>'Admón. Riesgos'!O16</f>
        <v>ZONA DE RIESGO EXTREMA</v>
      </c>
      <c r="D20" s="230" t="s">
        <v>70</v>
      </c>
      <c r="E20" s="238" t="s">
        <v>218</v>
      </c>
      <c r="F20" s="232"/>
      <c r="G20" s="232" t="s">
        <v>70</v>
      </c>
      <c r="H20" s="232" t="s">
        <v>70</v>
      </c>
      <c r="I20" s="232" t="s">
        <v>70</v>
      </c>
      <c r="J20" s="221"/>
      <c r="K20" s="235">
        <v>5</v>
      </c>
      <c r="L20" s="235" t="str">
        <f>IF(K20=3,"MODERADO",IF(K20=4,"MAYOR",IF(K20=5,"CATASTROFICO","")))</f>
        <v>CATASTROFICO</v>
      </c>
      <c r="M20" s="235">
        <v>5</v>
      </c>
      <c r="N20" s="235" t="str">
        <f>IF(M20=1,"RARA VEZ",IF(M20=2,"IMPROBABLE",IF(M20=3,"POSIBLE",IF(M20=4,"PROBABLE",IF(M20=5,"CASI SEGURO","")))))</f>
        <v>CASI SEGURO</v>
      </c>
      <c r="O20" s="235">
        <f t="shared" si="0"/>
        <v>25</v>
      </c>
      <c r="P20" s="220" t="s">
        <v>120</v>
      </c>
      <c r="Q20" s="236" t="str">
        <f t="shared" si="1"/>
        <v>Se mantiene en la zona de riesgo</v>
      </c>
      <c r="R20" s="265" t="s">
        <v>127</v>
      </c>
    </row>
    <row r="21" spans="1:18" s="10" customFormat="1" ht="39" customHeight="1">
      <c r="A21" s="393" t="str">
        <f>'Admón. Riesgos'!A17</f>
        <v>ADQUISICIÓN DE BIENES Y SERVICIOS</v>
      </c>
      <c r="B21" s="405" t="str">
        <f>'Admón. Riesgos'!D17</f>
        <v>Intereses indebidos en la celebración de contratos</v>
      </c>
      <c r="C21" s="396" t="str">
        <f>'Admón. Riesgos'!O17</f>
        <v>ZONA DE RIESGO EXTREMA</v>
      </c>
      <c r="D21" s="284" t="s">
        <v>69</v>
      </c>
      <c r="E21" s="291" t="s">
        <v>239</v>
      </c>
      <c r="F21" s="286" t="s">
        <v>10</v>
      </c>
      <c r="G21" s="286" t="s">
        <v>69</v>
      </c>
      <c r="H21" s="286" t="s">
        <v>69</v>
      </c>
      <c r="I21" s="286" t="s">
        <v>69</v>
      </c>
      <c r="J21" s="287" t="s">
        <v>113</v>
      </c>
      <c r="K21" s="408">
        <v>5</v>
      </c>
      <c r="L21" s="396" t="str">
        <f>IF(K21=3,"MODERADO",IF(K21=4,"MAYOR",IF(K21=5,"CATASTROFICO","")))</f>
        <v>CATASTROFICO</v>
      </c>
      <c r="M21" s="396">
        <v>5</v>
      </c>
      <c r="N21" s="396" t="str">
        <f>IF(M21=1,"RARA VEZ",IF(M21=2,"IMPROBABLE",IF(M21=3,"POSIBLE",IF(M21=4,"PROBABLE",IF(M21=5,"CASI SEGURO","")))))</f>
        <v>CASI SEGURO</v>
      </c>
      <c r="O21" s="220">
        <f t="shared" si="0"/>
        <v>25</v>
      </c>
      <c r="P21" s="396" t="s">
        <v>120</v>
      </c>
      <c r="Q21" s="399" t="str">
        <f t="shared" si="1"/>
        <v>Se mantiene en la zona de riesgo</v>
      </c>
      <c r="R21" s="396" t="s">
        <v>127</v>
      </c>
    </row>
    <row r="22" spans="1:18" s="10" customFormat="1" ht="39" customHeight="1">
      <c r="A22" s="394"/>
      <c r="B22" s="406"/>
      <c r="C22" s="397"/>
      <c r="D22" s="284" t="s">
        <v>69</v>
      </c>
      <c r="E22" s="292" t="s">
        <v>240</v>
      </c>
      <c r="F22" s="286" t="s">
        <v>10</v>
      </c>
      <c r="G22" s="286" t="s">
        <v>69</v>
      </c>
      <c r="H22" s="286" t="s">
        <v>69</v>
      </c>
      <c r="I22" s="286" t="s">
        <v>69</v>
      </c>
      <c r="J22" s="287" t="s">
        <v>71</v>
      </c>
      <c r="K22" s="409"/>
      <c r="L22" s="397"/>
      <c r="M22" s="397"/>
      <c r="N22" s="397"/>
      <c r="O22" s="220"/>
      <c r="P22" s="397"/>
      <c r="Q22" s="400"/>
      <c r="R22" s="397"/>
    </row>
    <row r="23" spans="1:18" s="10" customFormat="1" ht="39" customHeight="1">
      <c r="A23" s="394"/>
      <c r="B23" s="407"/>
      <c r="C23" s="398"/>
      <c r="D23" s="284" t="s">
        <v>69</v>
      </c>
      <c r="E23" s="293" t="s">
        <v>241</v>
      </c>
      <c r="F23" s="286" t="s">
        <v>10</v>
      </c>
      <c r="G23" s="286" t="s">
        <v>69</v>
      </c>
      <c r="H23" s="286" t="s">
        <v>69</v>
      </c>
      <c r="I23" s="286" t="s">
        <v>69</v>
      </c>
      <c r="J23" s="287" t="s">
        <v>113</v>
      </c>
      <c r="K23" s="410"/>
      <c r="L23" s="398"/>
      <c r="M23" s="398"/>
      <c r="N23" s="398"/>
      <c r="O23" s="220"/>
      <c r="P23" s="398"/>
      <c r="Q23" s="401"/>
      <c r="R23" s="398"/>
    </row>
    <row r="24" spans="1:18" s="10" customFormat="1" ht="39" customHeight="1">
      <c r="A24" s="394"/>
      <c r="B24" s="250" t="str">
        <f>'Admón. Riesgos'!D18</f>
        <v>Urgencia manifiesta inexistente</v>
      </c>
      <c r="C24" s="219" t="str">
        <f>'Admón. Riesgos'!O18</f>
        <v>ZONA DE RIESGO EXTREMA</v>
      </c>
      <c r="D24" s="284" t="s">
        <v>69</v>
      </c>
      <c r="E24" s="291" t="s">
        <v>242</v>
      </c>
      <c r="F24" s="286" t="s">
        <v>10</v>
      </c>
      <c r="G24" s="286" t="s">
        <v>69</v>
      </c>
      <c r="H24" s="286" t="s">
        <v>69</v>
      </c>
      <c r="I24" s="286" t="s">
        <v>69</v>
      </c>
      <c r="J24" s="287" t="s">
        <v>113</v>
      </c>
      <c r="K24" s="232">
        <v>5</v>
      </c>
      <c r="L24" s="219" t="str">
        <f>IF(K24=3,"MODERADO",IF(K24=4,"MAYOR",IF(K24=5,"CATASTROFICO","")))</f>
        <v>CATASTROFICO</v>
      </c>
      <c r="M24" s="232">
        <v>5</v>
      </c>
      <c r="N24" s="219" t="str">
        <f>IF(M24=1,"RARA VEZ",IF(M24=2,"IMPROBABLE",IF(M24=3,"POSIBLE",IF(M24=4,"PROBABLE",IF(M24=5,"CASI SEGURO","")))))</f>
        <v>CASI SEGURO</v>
      </c>
      <c r="O24" s="232">
        <f t="shared" si="0"/>
        <v>25</v>
      </c>
      <c r="P24" s="220" t="s">
        <v>120</v>
      </c>
      <c r="Q24" s="233" t="str">
        <f t="shared" si="1"/>
        <v>Se mantiene en la zona de riesgo</v>
      </c>
      <c r="R24" s="234" t="s">
        <v>127</v>
      </c>
    </row>
    <row r="25" spans="1:18" s="10" customFormat="1" ht="39" customHeight="1">
      <c r="A25" s="394"/>
      <c r="B25" s="405" t="str">
        <f>'Admón. Riesgos'!D19</f>
        <v>Utilización indebida de
información oficial privilegiada</v>
      </c>
      <c r="C25" s="396" t="str">
        <f>'Admón. Riesgos'!O19</f>
        <v>ZONA DE RIESGO EXTREMA</v>
      </c>
      <c r="D25" s="284" t="s">
        <v>69</v>
      </c>
      <c r="E25" s="293" t="s">
        <v>243</v>
      </c>
      <c r="F25" s="286" t="s">
        <v>10</v>
      </c>
      <c r="G25" s="286" t="s">
        <v>69</v>
      </c>
      <c r="H25" s="286" t="s">
        <v>69</v>
      </c>
      <c r="I25" s="286" t="s">
        <v>69</v>
      </c>
      <c r="J25" s="287" t="s">
        <v>72</v>
      </c>
      <c r="K25" s="408">
        <v>5</v>
      </c>
      <c r="L25" s="396" t="str">
        <f>IF(K25=3,"MODERADO",IF(K25=4,"MAYOR",IF(K25=5,"CATASTROFICO","")))</f>
        <v>CATASTROFICO</v>
      </c>
      <c r="M25" s="408">
        <v>5</v>
      </c>
      <c r="N25" s="396" t="str">
        <f>IF(M25=1,"RARA VEZ",IF(M25=2,"IMPROBABLE",IF(M25=3,"POSIBLE",IF(M25=4,"PROBABLE",IF(M25=5,"CASI SEGURO","")))))</f>
        <v>CASI SEGURO</v>
      </c>
      <c r="O25" s="232">
        <f t="shared" si="0"/>
        <v>25</v>
      </c>
      <c r="P25" s="396" t="s">
        <v>120</v>
      </c>
      <c r="Q25" s="399" t="str">
        <f t="shared" si="1"/>
        <v>Se mantiene en la zona de riesgo</v>
      </c>
      <c r="R25" s="402" t="s">
        <v>127</v>
      </c>
    </row>
    <row r="26" spans="1:18" s="10" customFormat="1" ht="39" customHeight="1">
      <c r="A26" s="395"/>
      <c r="B26" s="407"/>
      <c r="C26" s="398"/>
      <c r="D26" s="284" t="s">
        <v>69</v>
      </c>
      <c r="E26" s="293" t="s">
        <v>241</v>
      </c>
      <c r="F26" s="286" t="s">
        <v>10</v>
      </c>
      <c r="G26" s="286" t="s">
        <v>69</v>
      </c>
      <c r="H26" s="286" t="s">
        <v>69</v>
      </c>
      <c r="I26" s="286" t="s">
        <v>69</v>
      </c>
      <c r="J26" s="287" t="s">
        <v>72</v>
      </c>
      <c r="K26" s="410"/>
      <c r="L26" s="398"/>
      <c r="M26" s="410"/>
      <c r="N26" s="398"/>
      <c r="O26" s="232"/>
      <c r="P26" s="398"/>
      <c r="Q26" s="401"/>
      <c r="R26" s="404"/>
    </row>
    <row r="27" spans="1:18" s="10" customFormat="1" ht="42.75" customHeight="1">
      <c r="A27" s="393" t="str">
        <f>'Admón. Riesgos'!A20</f>
        <v>GESTIÓN DE LOS RECURSOS FISICOS</v>
      </c>
      <c r="B27" s="405" t="str">
        <f>'Admón. Riesgos'!D20</f>
        <v>Uso incorrecto de los bienes de propiedad de la entidad.</v>
      </c>
      <c r="C27" s="396" t="str">
        <f>'Admón. Riesgos'!O20</f>
        <v>ZONA DE RIESGO EXTREMA</v>
      </c>
      <c r="D27" s="284" t="s">
        <v>69</v>
      </c>
      <c r="E27" s="291" t="s">
        <v>257</v>
      </c>
      <c r="F27" s="286" t="s">
        <v>10</v>
      </c>
      <c r="G27" s="286" t="s">
        <v>69</v>
      </c>
      <c r="H27" s="286" t="s">
        <v>69</v>
      </c>
      <c r="I27" s="286" t="s">
        <v>69</v>
      </c>
      <c r="J27" s="287" t="s">
        <v>71</v>
      </c>
      <c r="K27" s="408">
        <v>3</v>
      </c>
      <c r="L27" s="396" t="str">
        <f>IF(K27=3,"MODERADO",IF(K27=4,"MAYOR",IF(K27=5,"CATASTROFICO","")))</f>
        <v>MODERADO</v>
      </c>
      <c r="M27" s="408">
        <v>3</v>
      </c>
      <c r="N27" s="396" t="str">
        <f>IF(M27=1,"RARA VEZ",IF(M27=2,"IMPROBABLE",IF(M27=3,"POSIBLE",IF(M27=4,"PROBABLE",IF(M27=5,"CASI SEGURO","")))))</f>
        <v>POSIBLE</v>
      </c>
      <c r="O27" s="232">
        <f t="shared" si="0"/>
        <v>9</v>
      </c>
      <c r="P27" s="396" t="s">
        <v>118</v>
      </c>
      <c r="Q27" s="399" t="str">
        <f t="shared" si="1"/>
        <v>Cambia la evaluación antes de controles</v>
      </c>
      <c r="R27" s="402" t="s">
        <v>125</v>
      </c>
    </row>
    <row r="28" spans="1:18" s="10" customFormat="1" ht="28.5">
      <c r="A28" s="394"/>
      <c r="B28" s="406"/>
      <c r="C28" s="397"/>
      <c r="D28" s="284" t="s">
        <v>69</v>
      </c>
      <c r="E28" s="291" t="s">
        <v>258</v>
      </c>
      <c r="F28" s="286" t="s">
        <v>10</v>
      </c>
      <c r="G28" s="286" t="s">
        <v>69</v>
      </c>
      <c r="H28" s="286" t="s">
        <v>69</v>
      </c>
      <c r="I28" s="286" t="s">
        <v>69</v>
      </c>
      <c r="J28" s="287" t="s">
        <v>113</v>
      </c>
      <c r="K28" s="409"/>
      <c r="L28" s="397"/>
      <c r="M28" s="409"/>
      <c r="N28" s="397"/>
      <c r="O28" s="235"/>
      <c r="P28" s="397"/>
      <c r="Q28" s="400"/>
      <c r="R28" s="403"/>
    </row>
    <row r="29" spans="1:18" s="10" customFormat="1" ht="28.5">
      <c r="A29" s="395"/>
      <c r="B29" s="407"/>
      <c r="C29" s="398"/>
      <c r="D29" s="284" t="s">
        <v>69</v>
      </c>
      <c r="E29" s="291" t="s">
        <v>259</v>
      </c>
      <c r="F29" s="286" t="s">
        <v>10</v>
      </c>
      <c r="G29" s="286" t="s">
        <v>69</v>
      </c>
      <c r="H29" s="286" t="s">
        <v>69</v>
      </c>
      <c r="I29" s="286" t="s">
        <v>69</v>
      </c>
      <c r="J29" s="287" t="s">
        <v>112</v>
      </c>
      <c r="K29" s="410"/>
      <c r="L29" s="398"/>
      <c r="M29" s="410"/>
      <c r="N29" s="398"/>
      <c r="O29" s="235"/>
      <c r="P29" s="398"/>
      <c r="Q29" s="401"/>
      <c r="R29" s="404"/>
    </row>
    <row r="30" spans="1:18" s="10" customFormat="1" ht="57">
      <c r="A30" s="393" t="str">
        <f>'Admón. Riesgos'!A21</f>
        <v>GESTIÓN DE LOS RECURSOS FINANCIEROS</v>
      </c>
      <c r="B30" s="249" t="str">
        <f>'Admón. Riesgos'!D21</f>
        <v>Inversiones de dineros en entidades de dudosa solidez financiera, a cambio de beneficios indebidos para servidores públicos</v>
      </c>
      <c r="C30" s="220" t="str">
        <f>'Admón. Riesgos'!O21</f>
        <v>ZONA DE RIESGO EXTREMA</v>
      </c>
      <c r="D30" s="284" t="s">
        <v>69</v>
      </c>
      <c r="E30" s="291" t="s">
        <v>279</v>
      </c>
      <c r="F30" s="286" t="s">
        <v>10</v>
      </c>
      <c r="G30" s="286" t="s">
        <v>69</v>
      </c>
      <c r="H30" s="286" t="s">
        <v>69</v>
      </c>
      <c r="I30" s="286" t="s">
        <v>69</v>
      </c>
      <c r="J30" s="287" t="s">
        <v>113</v>
      </c>
      <c r="K30" s="235">
        <v>4</v>
      </c>
      <c r="L30" s="235" t="str">
        <f>IF(K30=3,"MODERADO",IF(K30=4,"MAYOR",IF(K30=5,"CATASTROFICO","")))</f>
        <v>MAYOR</v>
      </c>
      <c r="M30" s="235">
        <v>3</v>
      </c>
      <c r="N30" s="235" t="str">
        <f>IF(M30=1,"RARA VEZ",IF(M30=2,"IMPROBABLE",IF(M30=3,"POSIBLE",IF(M30=4,"PROBABLE",IF(M30=5,"CASI SEGURO","")))))</f>
        <v>POSIBLE</v>
      </c>
      <c r="O30" s="235">
        <f t="shared" si="0"/>
        <v>12</v>
      </c>
      <c r="P30" s="220" t="s">
        <v>119</v>
      </c>
      <c r="Q30" s="236" t="str">
        <f t="shared" si="1"/>
        <v>Cambia la evaluación antes de controles</v>
      </c>
      <c r="R30" s="265" t="s">
        <v>126</v>
      </c>
    </row>
    <row r="31" spans="1:18" s="10" customFormat="1" ht="42.75" customHeight="1">
      <c r="A31" s="394"/>
      <c r="B31" s="422" t="str">
        <f>'Admón. Riesgos'!D22</f>
        <v>Posible pérdida de dinero en la entidad</v>
      </c>
      <c r="C31" s="396" t="str">
        <f>'Admón. Riesgos'!O22</f>
        <v>ZONA DE RIESGO EXTREMA</v>
      </c>
      <c r="D31" s="284" t="s">
        <v>69</v>
      </c>
      <c r="E31" s="291" t="s">
        <v>280</v>
      </c>
      <c r="F31" s="286" t="s">
        <v>10</v>
      </c>
      <c r="G31" s="286" t="s">
        <v>69</v>
      </c>
      <c r="H31" s="286" t="s">
        <v>69</v>
      </c>
      <c r="I31" s="286" t="s">
        <v>69</v>
      </c>
      <c r="J31" s="287" t="s">
        <v>113</v>
      </c>
      <c r="K31" s="408">
        <v>4</v>
      </c>
      <c r="L31" s="396" t="str">
        <f>IF(K31=3,"MODERADO",IF(K31=4,"MAYOR",IF(K31=5,"CATASTROFICO","")))</f>
        <v>MAYOR</v>
      </c>
      <c r="M31" s="408">
        <v>4</v>
      </c>
      <c r="N31" s="396" t="str">
        <f>IF(M31=1,"RARA VEZ",IF(M31=2,"IMPROBABLE",IF(M31=3,"POSIBLE",IF(M31=4,"PROBABLE",IF(M31=5,"CASI SEGURO","")))))</f>
        <v>PROBABLE</v>
      </c>
      <c r="O31" s="232">
        <f t="shared" si="0"/>
        <v>16</v>
      </c>
      <c r="P31" s="396" t="s">
        <v>119</v>
      </c>
      <c r="Q31" s="399" t="str">
        <f t="shared" si="1"/>
        <v>Cambia la evaluación antes de controles</v>
      </c>
      <c r="R31" s="402" t="s">
        <v>126</v>
      </c>
    </row>
    <row r="32" spans="1:18" s="10" customFormat="1" ht="14.25">
      <c r="A32" s="394"/>
      <c r="B32" s="423"/>
      <c r="C32" s="397"/>
      <c r="D32" s="284" t="s">
        <v>69</v>
      </c>
      <c r="E32" s="291" t="s">
        <v>281</v>
      </c>
      <c r="F32" s="286" t="s">
        <v>11</v>
      </c>
      <c r="G32" s="286" t="s">
        <v>69</v>
      </c>
      <c r="H32" s="286" t="s">
        <v>69</v>
      </c>
      <c r="I32" s="286" t="s">
        <v>69</v>
      </c>
      <c r="J32" s="287" t="s">
        <v>75</v>
      </c>
      <c r="K32" s="409"/>
      <c r="L32" s="397"/>
      <c r="M32" s="409"/>
      <c r="N32" s="397"/>
      <c r="O32" s="232"/>
      <c r="P32" s="397"/>
      <c r="Q32" s="400"/>
      <c r="R32" s="403"/>
    </row>
    <row r="33" spans="1:18" s="10" customFormat="1" ht="42.75">
      <c r="A33" s="394"/>
      <c r="B33" s="423"/>
      <c r="C33" s="397"/>
      <c r="D33" s="284" t="s">
        <v>69</v>
      </c>
      <c r="E33" s="291" t="s">
        <v>282</v>
      </c>
      <c r="F33" s="286" t="s">
        <v>11</v>
      </c>
      <c r="G33" s="286" t="s">
        <v>69</v>
      </c>
      <c r="H33" s="286" t="s">
        <v>69</v>
      </c>
      <c r="I33" s="286" t="s">
        <v>69</v>
      </c>
      <c r="J33" s="287" t="s">
        <v>75</v>
      </c>
      <c r="K33" s="409"/>
      <c r="L33" s="397"/>
      <c r="M33" s="409"/>
      <c r="N33" s="397"/>
      <c r="O33" s="232"/>
      <c r="P33" s="397"/>
      <c r="Q33" s="400"/>
      <c r="R33" s="403"/>
    </row>
    <row r="34" spans="1:18" s="10" customFormat="1" ht="28.5">
      <c r="A34" s="394"/>
      <c r="B34" s="424"/>
      <c r="C34" s="398"/>
      <c r="D34" s="284" t="s">
        <v>69</v>
      </c>
      <c r="E34" s="291" t="s">
        <v>283</v>
      </c>
      <c r="F34" s="286" t="s">
        <v>11</v>
      </c>
      <c r="G34" s="286" t="s">
        <v>69</v>
      </c>
      <c r="H34" s="286" t="s">
        <v>69</v>
      </c>
      <c r="I34" s="286" t="s">
        <v>69</v>
      </c>
      <c r="J34" s="287" t="s">
        <v>75</v>
      </c>
      <c r="K34" s="410"/>
      <c r="L34" s="398"/>
      <c r="M34" s="410"/>
      <c r="N34" s="398"/>
      <c r="O34" s="232"/>
      <c r="P34" s="398"/>
      <c r="Q34" s="401"/>
      <c r="R34" s="404"/>
    </row>
    <row r="35" spans="1:18" s="10" customFormat="1" ht="42.75">
      <c r="A35" s="394"/>
      <c r="B35" s="250" t="str">
        <f>'Admón. Riesgos'!D23</f>
        <v>Cobro por eliminar cuentas por cobrar de cartera persuasiva (concusión)</v>
      </c>
      <c r="C35" s="220" t="str">
        <f>'Admón. Riesgos'!O23</f>
        <v>ZONA DE RIESGO EXTREMA</v>
      </c>
      <c r="D35" s="284" t="s">
        <v>69</v>
      </c>
      <c r="E35" s="287" t="s">
        <v>284</v>
      </c>
      <c r="F35" s="286" t="s">
        <v>11</v>
      </c>
      <c r="G35" s="286" t="s">
        <v>69</v>
      </c>
      <c r="H35" s="286" t="s">
        <v>69</v>
      </c>
      <c r="I35" s="286" t="s">
        <v>69</v>
      </c>
      <c r="J35" s="286" t="s">
        <v>75</v>
      </c>
      <c r="K35" s="235">
        <v>4</v>
      </c>
      <c r="L35" s="235" t="str">
        <f>IF(K35=3,"MODERADO",IF(K35=4,"MAYOR",IF(K35=5,"CATASTROFICO","")))</f>
        <v>MAYOR</v>
      </c>
      <c r="M35" s="235">
        <v>5</v>
      </c>
      <c r="N35" s="235" t="str">
        <f>IF(M35=1,"RARA VEZ",IF(M35=2,"IMPROBABLE",IF(M35=3,"POSIBLE",IF(M35=4,"PROBABLE",IF(M35=5,"CASI SEGURO","")))))</f>
        <v>CASI SEGURO</v>
      </c>
      <c r="O35" s="232">
        <f t="shared" si="0"/>
        <v>20</v>
      </c>
      <c r="P35" s="220" t="s">
        <v>119</v>
      </c>
      <c r="Q35" s="236" t="str">
        <f t="shared" si="1"/>
        <v>Cambia la evaluación antes de controles</v>
      </c>
      <c r="R35" s="265" t="s">
        <v>126</v>
      </c>
    </row>
    <row r="36" spans="1:18" s="10" customFormat="1" ht="28.5">
      <c r="A36" s="393" t="str">
        <f>'Admón. Riesgos'!A24</f>
        <v>EVALUACIÓN Y SEGUIMIENTO DEL SIGC</v>
      </c>
      <c r="B36" s="411" t="str">
        <f>'Admón. Riesgos'!D24</f>
        <v>Decisiones ajustadas a intereses particulares</v>
      </c>
      <c r="C36" s="396" t="str">
        <f>'Admón. Riesgos'!O24</f>
        <v>ZONA DE RIESGO EXTREMA</v>
      </c>
      <c r="D36" s="284" t="s">
        <v>69</v>
      </c>
      <c r="E36" s="291" t="s">
        <v>306</v>
      </c>
      <c r="F36" s="286" t="s">
        <v>10</v>
      </c>
      <c r="G36" s="286" t="s">
        <v>69</v>
      </c>
      <c r="H36" s="286" t="s">
        <v>69</v>
      </c>
      <c r="I36" s="286" t="s">
        <v>69</v>
      </c>
      <c r="J36" s="287" t="s">
        <v>112</v>
      </c>
      <c r="K36" s="408">
        <v>4</v>
      </c>
      <c r="L36" s="396" t="str">
        <f>IF(K36=3,"MODERADO",IF(K36=4,"MAYOR",IF(K36=5,"CATASTROFICO","")))</f>
        <v>MAYOR</v>
      </c>
      <c r="M36" s="408">
        <v>2</v>
      </c>
      <c r="N36" s="396" t="str">
        <f>IF(M36=1,"RARA VEZ",IF(M36=2,"IMPROBABLE",IF(M36=3,"POSIBLE",IF(M36=4,"PROBABLE",IF(M36=5,"CASI SEGURO","")))))</f>
        <v>IMPROBABLE</v>
      </c>
      <c r="O36" s="232">
        <f t="shared" si="0"/>
        <v>8</v>
      </c>
      <c r="P36" s="396" t="s">
        <v>118</v>
      </c>
      <c r="Q36" s="399" t="str">
        <f t="shared" si="1"/>
        <v>Cambia la evaluación antes de controles</v>
      </c>
      <c r="R36" s="402" t="s">
        <v>125</v>
      </c>
    </row>
    <row r="37" spans="1:18" s="10" customFormat="1" ht="21" customHeight="1">
      <c r="A37" s="394"/>
      <c r="B37" s="411"/>
      <c r="C37" s="397"/>
      <c r="D37" s="284" t="s">
        <v>69</v>
      </c>
      <c r="E37" s="291" t="s">
        <v>307</v>
      </c>
      <c r="F37" s="286" t="s">
        <v>10</v>
      </c>
      <c r="G37" s="286" t="s">
        <v>69</v>
      </c>
      <c r="H37" s="286" t="s">
        <v>69</v>
      </c>
      <c r="I37" s="286" t="s">
        <v>69</v>
      </c>
      <c r="J37" s="287" t="s">
        <v>113</v>
      </c>
      <c r="K37" s="409"/>
      <c r="L37" s="397"/>
      <c r="M37" s="409"/>
      <c r="N37" s="397"/>
      <c r="O37" s="232"/>
      <c r="P37" s="397"/>
      <c r="Q37" s="400"/>
      <c r="R37" s="403"/>
    </row>
    <row r="38" spans="1:18" s="10" customFormat="1" ht="42.75" customHeight="1">
      <c r="A38" s="393" t="str">
        <f>'Admón. Riesgos'!A25</f>
        <v>GESTIÓN ESTRATEGICA</v>
      </c>
      <c r="B38" s="405" t="str">
        <f>'Admón. Riesgos'!D25</f>
        <v>Extralimitación de Funciones</v>
      </c>
      <c r="C38" s="396" t="str">
        <f>'Admón. Riesgos'!O25</f>
        <v>ZONA DE RIESGO EXTREMA</v>
      </c>
      <c r="D38" s="284" t="s">
        <v>69</v>
      </c>
      <c r="E38" s="304" t="s">
        <v>328</v>
      </c>
      <c r="F38" s="284" t="s">
        <v>10</v>
      </c>
      <c r="G38" s="305" t="s">
        <v>69</v>
      </c>
      <c r="H38" s="305" t="s">
        <v>69</v>
      </c>
      <c r="I38" s="305" t="s">
        <v>69</v>
      </c>
      <c r="J38" s="284" t="s">
        <v>112</v>
      </c>
      <c r="K38" s="408">
        <v>4</v>
      </c>
      <c r="L38" s="396" t="str">
        <f>IF(K38=3,"MODERADO",IF(K38=4,"MAYOR",IF(K38=5,"CATASTROFICO","")))</f>
        <v>MAYOR</v>
      </c>
      <c r="M38" s="408">
        <v>3</v>
      </c>
      <c r="N38" s="396" t="str">
        <f>IF(M38=1,"RARA VEZ",IF(M38=2,"IMPROBABLE",IF(M38=3,"POSIBLE",IF(M38=4,"PROBABLE",IF(M38=5,"CASI SEGURO","")))))</f>
        <v>POSIBLE</v>
      </c>
      <c r="O38" s="232">
        <f t="shared" si="0"/>
        <v>12</v>
      </c>
      <c r="P38" s="396" t="s">
        <v>119</v>
      </c>
      <c r="Q38" s="399" t="str">
        <f t="shared" si="1"/>
        <v>Cambia la evaluación antes de controles</v>
      </c>
      <c r="R38" s="402" t="s">
        <v>126</v>
      </c>
    </row>
    <row r="39" spans="1:18" s="10" customFormat="1" ht="28.5">
      <c r="A39" s="394"/>
      <c r="B39" s="406"/>
      <c r="C39" s="397"/>
      <c r="D39" s="284" t="s">
        <v>69</v>
      </c>
      <c r="E39" s="304" t="s">
        <v>329</v>
      </c>
      <c r="F39" s="284" t="s">
        <v>10</v>
      </c>
      <c r="G39" s="305" t="s">
        <v>69</v>
      </c>
      <c r="H39" s="305" t="s">
        <v>69</v>
      </c>
      <c r="I39" s="305" t="s">
        <v>69</v>
      </c>
      <c r="J39" s="284" t="s">
        <v>112</v>
      </c>
      <c r="K39" s="409"/>
      <c r="L39" s="397"/>
      <c r="M39" s="409"/>
      <c r="N39" s="397"/>
      <c r="O39" s="232"/>
      <c r="P39" s="397"/>
      <c r="Q39" s="400"/>
      <c r="R39" s="403"/>
    </row>
    <row r="40" spans="1:18" s="10" customFormat="1" ht="28.5">
      <c r="A40" s="395"/>
      <c r="B40" s="407"/>
      <c r="C40" s="398"/>
      <c r="D40" s="284" t="s">
        <v>69</v>
      </c>
      <c r="E40" s="304" t="s">
        <v>330</v>
      </c>
      <c r="F40" s="284" t="s">
        <v>10</v>
      </c>
      <c r="G40" s="305" t="s">
        <v>69</v>
      </c>
      <c r="H40" s="305" t="s">
        <v>69</v>
      </c>
      <c r="I40" s="305" t="s">
        <v>69</v>
      </c>
      <c r="J40" s="284" t="s">
        <v>113</v>
      </c>
      <c r="K40" s="410"/>
      <c r="L40" s="398"/>
      <c r="M40" s="410"/>
      <c r="N40" s="398"/>
      <c r="O40" s="232"/>
      <c r="P40" s="398"/>
      <c r="Q40" s="401"/>
      <c r="R40" s="404"/>
    </row>
    <row r="41" spans="1:18" s="10" customFormat="1" ht="42.75">
      <c r="A41" s="393" t="str">
        <f>'Admón. Riesgos'!A26</f>
        <v>GESTIÓN DE TECNOLOGIAS DE LA INFORMACIÓN</v>
      </c>
      <c r="B41" s="411" t="str">
        <f>'Admón. Riesgos'!D26</f>
        <v>Modificación de datos del Sistema de Información Corporativo sin las autorizaciones correspondientes (Riesgo de Corrupción</v>
      </c>
      <c r="C41" s="396" t="str">
        <f>'Admón. Riesgos'!O26</f>
        <v>ZONA DE RIESGO EXTREMA</v>
      </c>
      <c r="D41" s="284" t="s">
        <v>69</v>
      </c>
      <c r="E41" s="287" t="s">
        <v>343</v>
      </c>
      <c r="F41" s="286" t="s">
        <v>10</v>
      </c>
      <c r="G41" s="286" t="s">
        <v>69</v>
      </c>
      <c r="H41" s="286" t="s">
        <v>69</v>
      </c>
      <c r="I41" s="286" t="s">
        <v>69</v>
      </c>
      <c r="J41" s="287" t="s">
        <v>112</v>
      </c>
      <c r="K41" s="408">
        <v>4</v>
      </c>
      <c r="L41" s="396" t="str">
        <f>IF(K41=3,"MODERADO",IF(K41=4,"MAYOR",IF(K41=5,"CATASTROFICO","")))</f>
        <v>MAYOR</v>
      </c>
      <c r="M41" s="408">
        <v>5</v>
      </c>
      <c r="N41" s="396" t="str">
        <f>IF(M41=1,"RARA VEZ",IF(M41=2,"IMPROBABLE",IF(M41=3,"POSIBLE",IF(M41=4,"PROBABLE",IF(M41=5,"CASI SEGURO","")))))</f>
        <v>CASI SEGURO</v>
      </c>
      <c r="O41" s="232">
        <f t="shared" si="0"/>
        <v>20</v>
      </c>
      <c r="P41" s="396" t="s">
        <v>119</v>
      </c>
      <c r="Q41" s="399" t="str">
        <f t="shared" si="1"/>
        <v>Cambia la evaluación antes de controles</v>
      </c>
      <c r="R41" s="402" t="s">
        <v>126</v>
      </c>
    </row>
    <row r="42" spans="1:18" s="10" customFormat="1" ht="42.75">
      <c r="A42" s="394"/>
      <c r="B42" s="411"/>
      <c r="C42" s="397"/>
      <c r="D42" s="284" t="s">
        <v>69</v>
      </c>
      <c r="E42" s="287" t="s">
        <v>344</v>
      </c>
      <c r="F42" s="286" t="s">
        <v>11</v>
      </c>
      <c r="G42" s="286" t="s">
        <v>69</v>
      </c>
      <c r="H42" s="286" t="s">
        <v>69</v>
      </c>
      <c r="I42" s="286" t="s">
        <v>69</v>
      </c>
      <c r="J42" s="287" t="s">
        <v>112</v>
      </c>
      <c r="K42" s="409"/>
      <c r="L42" s="397"/>
      <c r="M42" s="409"/>
      <c r="N42" s="397"/>
      <c r="O42" s="232"/>
      <c r="P42" s="397"/>
      <c r="Q42" s="400"/>
      <c r="R42" s="403"/>
    </row>
    <row r="43" spans="1:18" s="10" customFormat="1" ht="42.75">
      <c r="A43" s="394"/>
      <c r="B43" s="411"/>
      <c r="C43" s="397"/>
      <c r="D43" s="284" t="s">
        <v>69</v>
      </c>
      <c r="E43" s="287" t="s">
        <v>345</v>
      </c>
      <c r="F43" s="286" t="s">
        <v>11</v>
      </c>
      <c r="G43" s="286" t="s">
        <v>69</v>
      </c>
      <c r="H43" s="286" t="s">
        <v>69</v>
      </c>
      <c r="I43" s="286" t="s">
        <v>69</v>
      </c>
      <c r="J43" s="287" t="s">
        <v>112</v>
      </c>
      <c r="K43" s="409"/>
      <c r="L43" s="397"/>
      <c r="M43" s="409"/>
      <c r="N43" s="397"/>
      <c r="O43" s="232"/>
      <c r="P43" s="397"/>
      <c r="Q43" s="400"/>
      <c r="R43" s="403"/>
    </row>
    <row r="44" spans="1:18" s="10" customFormat="1" ht="28.5">
      <c r="A44" s="393" t="str">
        <f>'Admón. Riesgos'!A27</f>
        <v>EVALUACION Y CONTROL A LA DEMANDA AMBIENTAL</v>
      </c>
      <c r="B44" s="411" t="str">
        <f>'Admón. Riesgos'!D27</f>
        <v>Concusión: Solicitar beneficios económicos por la realización de algún trámite.</v>
      </c>
      <c r="C44" s="396" t="str">
        <f>'Admón. Riesgos'!O27</f>
        <v>ZONA DE RIESGO EXTREMA</v>
      </c>
      <c r="D44" s="284" t="s">
        <v>69</v>
      </c>
      <c r="E44" s="284" t="s">
        <v>361</v>
      </c>
      <c r="F44" s="305" t="s">
        <v>10</v>
      </c>
      <c r="G44" s="305" t="s">
        <v>69</v>
      </c>
      <c r="H44" s="305" t="s">
        <v>69</v>
      </c>
      <c r="I44" s="305" t="s">
        <v>69</v>
      </c>
      <c r="J44" s="287" t="s">
        <v>113</v>
      </c>
      <c r="K44" s="408">
        <v>4</v>
      </c>
      <c r="L44" s="396" t="str">
        <f>IF(K44=3,"MODERADO",IF(K44=4,"MAYOR",IF(K44=5,"CATASTROFICO","")))</f>
        <v>MAYOR</v>
      </c>
      <c r="M44" s="408">
        <v>4</v>
      </c>
      <c r="N44" s="396" t="str">
        <f>IF(M44=1,"RARA VEZ",IF(M44=2,"IMPROBABLE",IF(M44=3,"POSIBLE",IF(M44=4,"PROBABLE",IF(M44=5,"CASI SEGURO","")))))</f>
        <v>PROBABLE</v>
      </c>
      <c r="O44" s="232">
        <f t="shared" si="0"/>
        <v>16</v>
      </c>
      <c r="P44" s="396" t="s">
        <v>119</v>
      </c>
      <c r="Q44" s="399" t="str">
        <f t="shared" si="1"/>
        <v>Cambia la evaluación antes de controles</v>
      </c>
      <c r="R44" s="402" t="s">
        <v>126</v>
      </c>
    </row>
    <row r="45" spans="1:18" s="10" customFormat="1" ht="14.25">
      <c r="A45" s="394"/>
      <c r="B45" s="411"/>
      <c r="C45" s="397"/>
      <c r="D45" s="284" t="s">
        <v>69</v>
      </c>
      <c r="E45" s="284" t="s">
        <v>362</v>
      </c>
      <c r="F45" s="305" t="s">
        <v>10</v>
      </c>
      <c r="G45" s="305" t="s">
        <v>69</v>
      </c>
      <c r="H45" s="305" t="s">
        <v>69</v>
      </c>
      <c r="I45" s="305" t="s">
        <v>69</v>
      </c>
      <c r="J45" s="287" t="s">
        <v>72</v>
      </c>
      <c r="K45" s="409"/>
      <c r="L45" s="397"/>
      <c r="M45" s="409"/>
      <c r="N45" s="397"/>
      <c r="O45" s="232"/>
      <c r="P45" s="397"/>
      <c r="Q45" s="400"/>
      <c r="R45" s="403"/>
    </row>
    <row r="46" spans="1:18" s="10" customFormat="1" ht="28.5">
      <c r="A46" s="394"/>
      <c r="B46" s="411" t="str">
        <f>'Admón. Riesgos'!D28</f>
        <v>Tráfico de influencias.</v>
      </c>
      <c r="C46" s="396" t="str">
        <f>'Admón. Riesgos'!O28</f>
        <v>ZONA DE RIESGO EXTREMA</v>
      </c>
      <c r="D46" s="284" t="s">
        <v>69</v>
      </c>
      <c r="E46" s="284" t="s">
        <v>361</v>
      </c>
      <c r="F46" s="305" t="s">
        <v>10</v>
      </c>
      <c r="G46" s="305" t="s">
        <v>69</v>
      </c>
      <c r="H46" s="305" t="s">
        <v>69</v>
      </c>
      <c r="I46" s="305" t="s">
        <v>69</v>
      </c>
      <c r="J46" s="284" t="s">
        <v>113</v>
      </c>
      <c r="K46" s="408">
        <v>4</v>
      </c>
      <c r="L46" s="396" t="str">
        <f>IF(K46=3,"MODERADO",IF(K46=4,"MAYOR",IF(K46=5,"CATASTROFICO","")))</f>
        <v>MAYOR</v>
      </c>
      <c r="M46" s="408">
        <v>4</v>
      </c>
      <c r="N46" s="396" t="str">
        <f>IF(M46=1,"RARA VEZ",IF(M46=2,"IMPROBABLE",IF(M46=3,"POSIBLE",IF(M46=4,"PROBABLE",IF(M46=5,"CASI SEGURO","")))))</f>
        <v>PROBABLE</v>
      </c>
      <c r="O46" s="232">
        <f t="shared" si="0"/>
        <v>16</v>
      </c>
      <c r="P46" s="396" t="s">
        <v>119</v>
      </c>
      <c r="Q46" s="399" t="str">
        <f t="shared" si="1"/>
        <v>Cambia la evaluación antes de controles</v>
      </c>
      <c r="R46" s="402" t="s">
        <v>126</v>
      </c>
    </row>
    <row r="47" spans="1:18" s="10" customFormat="1" ht="14.25">
      <c r="A47" s="394"/>
      <c r="B47" s="411"/>
      <c r="C47" s="397"/>
      <c r="D47" s="284" t="s">
        <v>69</v>
      </c>
      <c r="E47" s="284" t="s">
        <v>363</v>
      </c>
      <c r="F47" s="305" t="s">
        <v>10</v>
      </c>
      <c r="G47" s="305" t="s">
        <v>69</v>
      </c>
      <c r="H47" s="305" t="s">
        <v>69</v>
      </c>
      <c r="I47" s="305" t="s">
        <v>69</v>
      </c>
      <c r="J47" s="284" t="s">
        <v>72</v>
      </c>
      <c r="K47" s="409"/>
      <c r="L47" s="397"/>
      <c r="M47" s="409"/>
      <c r="N47" s="397"/>
      <c r="O47" s="232"/>
      <c r="P47" s="397"/>
      <c r="Q47" s="400"/>
      <c r="R47" s="403"/>
    </row>
    <row r="48" spans="1:18" s="10" customFormat="1" ht="96" customHeight="1">
      <c r="A48" s="394"/>
      <c r="B48" s="250" t="str">
        <f>'Admón. Riesgos'!D29</f>
        <v>utilización indebida de información oficial privilegiada</v>
      </c>
      <c r="C48" s="220" t="str">
        <f>'Admón. Riesgos'!O29</f>
        <v>ZONA DE RIESGO EXTREMA</v>
      </c>
      <c r="D48" s="284" t="s">
        <v>69</v>
      </c>
      <c r="E48" s="284" t="s">
        <v>516</v>
      </c>
      <c r="F48" s="305" t="s">
        <v>10</v>
      </c>
      <c r="G48" s="305" t="s">
        <v>69</v>
      </c>
      <c r="H48" s="305" t="s">
        <v>69</v>
      </c>
      <c r="I48" s="305" t="s">
        <v>69</v>
      </c>
      <c r="J48" s="284" t="s">
        <v>113</v>
      </c>
      <c r="K48" s="235">
        <v>3</v>
      </c>
      <c r="L48" s="220" t="str">
        <f>IF(K48=3,"MODERADO",IF(K48=4,"MAYOR",IF(K48=5,"CATASTROFICO","")))</f>
        <v>MODERADO</v>
      </c>
      <c r="M48" s="235">
        <v>3</v>
      </c>
      <c r="N48" s="220" t="str">
        <f>IF(M48=1,"RARA VEZ",IF(M48=2,"IMPROBABLE",IF(M48=3,"POSIBLE",IF(M48=4,"PROBABLE",IF(M48=5,"CASI SEGURO","")))))</f>
        <v>POSIBLE</v>
      </c>
      <c r="O48" s="232">
        <f t="shared" si="0"/>
        <v>9</v>
      </c>
      <c r="P48" s="220" t="s">
        <v>119</v>
      </c>
      <c r="Q48" s="236" t="str">
        <f t="shared" si="1"/>
        <v>Cambia la evaluación antes de controles</v>
      </c>
      <c r="R48" s="265" t="s">
        <v>126</v>
      </c>
    </row>
    <row r="49" spans="1:18" s="10" customFormat="1" ht="89.25" customHeight="1">
      <c r="A49" s="393" t="str">
        <f>'Admón. Riesgos'!A30</f>
        <v>GESTIÓN DOCUMENTAL</v>
      </c>
      <c r="B49" s="405" t="str">
        <f>'Admón. Riesgos'!D30</f>
        <v>Pérdida de información en los archivos de gestión existentes en la Entidad</v>
      </c>
      <c r="C49" s="396" t="str">
        <f>'Admón. Riesgos'!O30</f>
        <v>ZONA DE RIESGO EXTREMA</v>
      </c>
      <c r="D49" s="284" t="s">
        <v>69</v>
      </c>
      <c r="E49" s="291" t="s">
        <v>522</v>
      </c>
      <c r="F49" s="286" t="s">
        <v>10</v>
      </c>
      <c r="G49" s="286" t="s">
        <v>69</v>
      </c>
      <c r="H49" s="286" t="s">
        <v>69</v>
      </c>
      <c r="I49" s="286" t="s">
        <v>69</v>
      </c>
      <c r="J49" s="287" t="s">
        <v>113</v>
      </c>
      <c r="K49" s="408">
        <v>4</v>
      </c>
      <c r="L49" s="396" t="str">
        <f>IF(K49=3,"MODERADO",IF(K49=4,"MAYOR",IF(K49=5,"CATASTROFICO","")))</f>
        <v>MAYOR</v>
      </c>
      <c r="M49" s="408">
        <v>3</v>
      </c>
      <c r="N49" s="396" t="str">
        <f>IF(M49=1,"RARA VEZ",IF(M49=2,"IMPROBABLE",IF(M49=3,"POSIBLE",IF(M49=4,"PROBABLE",IF(M49=5,"CASI SEGURO","")))))</f>
        <v>POSIBLE</v>
      </c>
      <c r="O49" s="232">
        <f t="shared" si="0"/>
        <v>12</v>
      </c>
      <c r="P49" s="396" t="s">
        <v>119</v>
      </c>
      <c r="Q49" s="399" t="str">
        <f t="shared" si="1"/>
        <v>Cambia la evaluación antes de controles</v>
      </c>
      <c r="R49" s="402" t="s">
        <v>126</v>
      </c>
    </row>
    <row r="50" spans="1:18" s="10" customFormat="1" ht="39" customHeight="1">
      <c r="A50" s="395"/>
      <c r="B50" s="407"/>
      <c r="C50" s="398"/>
      <c r="D50" s="284" t="s">
        <v>69</v>
      </c>
      <c r="E50" s="291" t="s">
        <v>376</v>
      </c>
      <c r="F50" s="286" t="s">
        <v>11</v>
      </c>
      <c r="G50" s="286" t="s">
        <v>69</v>
      </c>
      <c r="H50" s="286" t="s">
        <v>69</v>
      </c>
      <c r="I50" s="286" t="s">
        <v>69</v>
      </c>
      <c r="J50" s="287" t="s">
        <v>112</v>
      </c>
      <c r="K50" s="410"/>
      <c r="L50" s="398"/>
      <c r="M50" s="410"/>
      <c r="N50" s="398"/>
      <c r="O50" s="232"/>
      <c r="P50" s="398"/>
      <c r="Q50" s="401"/>
      <c r="R50" s="404"/>
    </row>
    <row r="51" spans="1:18" s="10" customFormat="1" ht="21" customHeight="1">
      <c r="A51" s="393" t="str">
        <f>'Admón. Riesgos'!A31</f>
        <v>GESTION JURIDICA</v>
      </c>
      <c r="B51" s="405" t="str">
        <f>'Admón. Riesgos'!D31</f>
        <v>Prevaricato </v>
      </c>
      <c r="C51" s="396" t="str">
        <f>'Admón. Riesgos'!O31</f>
        <v>ZONA DE RIESGO EXTREMA</v>
      </c>
      <c r="D51" s="317" t="s">
        <v>69</v>
      </c>
      <c r="E51" s="318" t="s">
        <v>392</v>
      </c>
      <c r="F51" s="319" t="s">
        <v>10</v>
      </c>
      <c r="G51" s="319" t="s">
        <v>69</v>
      </c>
      <c r="H51" s="319" t="s">
        <v>69</v>
      </c>
      <c r="I51" s="319" t="s">
        <v>69</v>
      </c>
      <c r="J51" s="317" t="s">
        <v>113</v>
      </c>
      <c r="K51" s="408">
        <v>4</v>
      </c>
      <c r="L51" s="396" t="str">
        <f>IF(K51=3,"MODERADO",IF(K51=4,"MAYOR",IF(K51=5,"CATASTROFICO","")))</f>
        <v>MAYOR</v>
      </c>
      <c r="M51" s="408">
        <v>3</v>
      </c>
      <c r="N51" s="416" t="str">
        <f>IF(M51=1,"RARA VEZ",IF(M51=2,"IMPROBABLE",IF(M51=3,"POSIBLE",IF(M51=4,"PROBABLE",IF(M51=5,"CASI SEGURO","")))))</f>
        <v>POSIBLE</v>
      </c>
      <c r="O51" s="232">
        <f t="shared" si="0"/>
        <v>12</v>
      </c>
      <c r="P51" s="416" t="s">
        <v>119</v>
      </c>
      <c r="Q51" s="426" t="str">
        <f t="shared" si="1"/>
        <v>Cambia la evaluación antes de controles</v>
      </c>
      <c r="R51" s="425" t="s">
        <v>126</v>
      </c>
    </row>
    <row r="52" spans="1:18" s="10" customFormat="1" ht="21" customHeight="1">
      <c r="A52" s="394"/>
      <c r="B52" s="406"/>
      <c r="C52" s="397"/>
      <c r="D52" s="317" t="s">
        <v>69</v>
      </c>
      <c r="E52" s="318" t="s">
        <v>393</v>
      </c>
      <c r="F52" s="319" t="s">
        <v>10</v>
      </c>
      <c r="G52" s="319" t="s">
        <v>69</v>
      </c>
      <c r="H52" s="319" t="s">
        <v>69</v>
      </c>
      <c r="I52" s="319" t="s">
        <v>69</v>
      </c>
      <c r="J52" s="317" t="s">
        <v>113</v>
      </c>
      <c r="K52" s="409"/>
      <c r="L52" s="397"/>
      <c r="M52" s="409"/>
      <c r="N52" s="416"/>
      <c r="O52" s="232"/>
      <c r="P52" s="416"/>
      <c r="Q52" s="426"/>
      <c r="R52" s="425"/>
    </row>
    <row r="53" spans="1:18" s="10" customFormat="1" ht="28.5">
      <c r="A53" s="394"/>
      <c r="B53" s="406"/>
      <c r="C53" s="397"/>
      <c r="D53" s="317" t="s">
        <v>69</v>
      </c>
      <c r="E53" s="318" t="s">
        <v>394</v>
      </c>
      <c r="F53" s="319" t="s">
        <v>10</v>
      </c>
      <c r="G53" s="319" t="s">
        <v>69</v>
      </c>
      <c r="H53" s="319" t="s">
        <v>69</v>
      </c>
      <c r="I53" s="319" t="s">
        <v>69</v>
      </c>
      <c r="J53" s="317" t="s">
        <v>113</v>
      </c>
      <c r="K53" s="409"/>
      <c r="L53" s="397"/>
      <c r="M53" s="409"/>
      <c r="N53" s="416"/>
      <c r="O53" s="232"/>
      <c r="P53" s="416"/>
      <c r="Q53" s="426"/>
      <c r="R53" s="425"/>
    </row>
    <row r="54" spans="1:18" s="10" customFormat="1" ht="21" customHeight="1">
      <c r="A54" s="394"/>
      <c r="B54" s="407"/>
      <c r="C54" s="398"/>
      <c r="D54" s="317" t="s">
        <v>69</v>
      </c>
      <c r="E54" s="318" t="s">
        <v>395</v>
      </c>
      <c r="F54" s="319" t="s">
        <v>10</v>
      </c>
      <c r="G54" s="319" t="s">
        <v>69</v>
      </c>
      <c r="H54" s="319" t="s">
        <v>69</v>
      </c>
      <c r="I54" s="319" t="s">
        <v>69</v>
      </c>
      <c r="J54" s="317" t="s">
        <v>72</v>
      </c>
      <c r="K54" s="410"/>
      <c r="L54" s="398"/>
      <c r="M54" s="410"/>
      <c r="N54" s="416"/>
      <c r="O54" s="232"/>
      <c r="P54" s="416"/>
      <c r="Q54" s="426"/>
      <c r="R54" s="425"/>
    </row>
    <row r="55" spans="1:18" s="10" customFormat="1" ht="28.5">
      <c r="A55" s="394"/>
      <c r="B55" s="405" t="str">
        <f>'Admón. Riesgos'!D32</f>
        <v>Tráfico de Influencias.</v>
      </c>
      <c r="C55" s="396" t="str">
        <f>'Admón. Riesgos'!O32</f>
        <v>ZONA DE RIESGO EXTREMA</v>
      </c>
      <c r="D55" s="317" t="s">
        <v>69</v>
      </c>
      <c r="E55" s="318" t="s">
        <v>392</v>
      </c>
      <c r="F55" s="319" t="s">
        <v>10</v>
      </c>
      <c r="G55" s="319" t="s">
        <v>69</v>
      </c>
      <c r="H55" s="319" t="s">
        <v>69</v>
      </c>
      <c r="I55" s="319" t="s">
        <v>69</v>
      </c>
      <c r="J55" s="317" t="s">
        <v>113</v>
      </c>
      <c r="K55" s="408">
        <v>4</v>
      </c>
      <c r="L55" s="396" t="str">
        <f>IF(K55=3,"MODERADO",IF(K55=4,"MAYOR",IF(K55=5,"CATASTROFICO","")))</f>
        <v>MAYOR</v>
      </c>
      <c r="M55" s="408">
        <v>3</v>
      </c>
      <c r="N55" s="396" t="str">
        <f>IF(M55=1,"RARA VEZ",IF(M55=2,"IMPROBABLE",IF(M55=3,"POSIBLE",IF(M55=4,"PROBABLE",IF(M55=5,"CASI SEGURO","")))))</f>
        <v>POSIBLE</v>
      </c>
      <c r="O55" s="232">
        <f t="shared" si="0"/>
        <v>12</v>
      </c>
      <c r="P55" s="396" t="s">
        <v>119</v>
      </c>
      <c r="Q55" s="399" t="str">
        <f t="shared" si="1"/>
        <v>Cambia la evaluación antes de controles</v>
      </c>
      <c r="R55" s="402" t="s">
        <v>126</v>
      </c>
    </row>
    <row r="56" spans="1:18" s="10" customFormat="1" ht="28.5">
      <c r="A56" s="394"/>
      <c r="B56" s="406"/>
      <c r="C56" s="397"/>
      <c r="D56" s="317" t="s">
        <v>69</v>
      </c>
      <c r="E56" s="318" t="s">
        <v>393</v>
      </c>
      <c r="F56" s="319" t="s">
        <v>10</v>
      </c>
      <c r="G56" s="319" t="s">
        <v>69</v>
      </c>
      <c r="H56" s="319" t="s">
        <v>69</v>
      </c>
      <c r="I56" s="319" t="s">
        <v>69</v>
      </c>
      <c r="J56" s="317" t="s">
        <v>113</v>
      </c>
      <c r="K56" s="409"/>
      <c r="L56" s="397"/>
      <c r="M56" s="409"/>
      <c r="N56" s="397"/>
      <c r="O56" s="232"/>
      <c r="P56" s="397"/>
      <c r="Q56" s="400"/>
      <c r="R56" s="403"/>
    </row>
    <row r="57" spans="1:18" s="10" customFormat="1" ht="28.5">
      <c r="A57" s="394"/>
      <c r="B57" s="406"/>
      <c r="C57" s="397"/>
      <c r="D57" s="317" t="s">
        <v>69</v>
      </c>
      <c r="E57" s="318" t="s">
        <v>394</v>
      </c>
      <c r="F57" s="319" t="s">
        <v>10</v>
      </c>
      <c r="G57" s="319" t="s">
        <v>69</v>
      </c>
      <c r="H57" s="319" t="s">
        <v>69</v>
      </c>
      <c r="I57" s="319" t="s">
        <v>69</v>
      </c>
      <c r="J57" s="317" t="s">
        <v>113</v>
      </c>
      <c r="K57" s="409"/>
      <c r="L57" s="397"/>
      <c r="M57" s="409"/>
      <c r="N57" s="397"/>
      <c r="O57" s="232"/>
      <c r="P57" s="397"/>
      <c r="Q57" s="400"/>
      <c r="R57" s="403"/>
    </row>
    <row r="58" spans="1:18" s="10" customFormat="1" ht="28.5">
      <c r="A58" s="395"/>
      <c r="B58" s="407"/>
      <c r="C58" s="398"/>
      <c r="D58" s="317" t="s">
        <v>69</v>
      </c>
      <c r="E58" s="318" t="s">
        <v>395</v>
      </c>
      <c r="F58" s="319" t="s">
        <v>10</v>
      </c>
      <c r="G58" s="319" t="s">
        <v>69</v>
      </c>
      <c r="H58" s="319" t="s">
        <v>69</v>
      </c>
      <c r="I58" s="319" t="s">
        <v>69</v>
      </c>
      <c r="J58" s="317" t="s">
        <v>72</v>
      </c>
      <c r="K58" s="410"/>
      <c r="L58" s="398"/>
      <c r="M58" s="410"/>
      <c r="N58" s="398"/>
      <c r="O58" s="232">
        <f t="shared" si="0"/>
        <v>0</v>
      </c>
      <c r="P58" s="398"/>
      <c r="Q58" s="401"/>
      <c r="R58" s="404"/>
    </row>
    <row r="59" spans="1:18" s="10" customFormat="1" ht="111" customHeight="1">
      <c r="A59" s="196" t="str">
        <f>'Admón. Riesgos'!A33</f>
        <v>GESTIÓN DEL TALENTO HUMANO</v>
      </c>
      <c r="B59" s="250" t="str">
        <f>'Admón. Riesgos'!D33</f>
        <v>Información susceptible de manipulación o adulteración al momento de la vinculación del personal</v>
      </c>
      <c r="C59" s="220" t="str">
        <f>'Admón. Riesgos'!O33</f>
        <v>ZONA DE RIESGO EXTREMA</v>
      </c>
      <c r="D59" s="284" t="s">
        <v>69</v>
      </c>
      <c r="E59" s="304" t="s">
        <v>417</v>
      </c>
      <c r="F59" s="305" t="s">
        <v>10</v>
      </c>
      <c r="G59" s="284" t="s">
        <v>69</v>
      </c>
      <c r="H59" s="305" t="s">
        <v>69</v>
      </c>
      <c r="I59" s="305" t="s">
        <v>69</v>
      </c>
      <c r="J59" s="284" t="s">
        <v>113</v>
      </c>
      <c r="K59" s="235">
        <v>3</v>
      </c>
      <c r="L59" s="220" t="str">
        <f>IF(K59=3,"MODERADO",IF(K59=4,"MAYOR",IF(K59=5,"CATASTROFICO","")))</f>
        <v>MODERADO</v>
      </c>
      <c r="M59" s="235">
        <v>3</v>
      </c>
      <c r="N59" s="219" t="str">
        <f>IF(M59=1,"RARA VEZ",IF(M59=2,"IMPROBABLE",IF(M59=3,"POSIBLE",IF(M59=4,"PROBABLE",IF(M59=5,"CASI SEGURO","")))))</f>
        <v>POSIBLE</v>
      </c>
      <c r="O59" s="232">
        <f t="shared" si="0"/>
        <v>9</v>
      </c>
      <c r="P59" s="219" t="s">
        <v>119</v>
      </c>
      <c r="Q59" s="233" t="str">
        <f t="shared" si="1"/>
        <v>Cambia la evaluación antes de controles</v>
      </c>
      <c r="R59" s="234" t="s">
        <v>126</v>
      </c>
    </row>
    <row r="60" spans="1:18" s="10" customFormat="1" ht="68.25" customHeight="1">
      <c r="A60" s="393" t="str">
        <f>'Admón. Riesgos'!A34</f>
        <v>CULTURA AMBIENTAL</v>
      </c>
      <c r="B60" s="411" t="str">
        <f>'Admón. Riesgos'!D34</f>
        <v>Usufructo para beneficio personal  con la utilización de bienes del estado y la no realización de eventos institucionales  </v>
      </c>
      <c r="C60" s="396" t="str">
        <f>'Admón. Riesgos'!O34</f>
        <v>ZONA DE RIESGO EXTREMA</v>
      </c>
      <c r="D60" s="284" t="s">
        <v>69</v>
      </c>
      <c r="E60" s="291" t="s">
        <v>525</v>
      </c>
      <c r="F60" s="286" t="s">
        <v>10</v>
      </c>
      <c r="G60" s="286" t="s">
        <v>69</v>
      </c>
      <c r="H60" s="286" t="s">
        <v>69</v>
      </c>
      <c r="I60" s="286" t="s">
        <v>69</v>
      </c>
      <c r="J60" s="287" t="s">
        <v>113</v>
      </c>
      <c r="K60" s="408">
        <v>3</v>
      </c>
      <c r="L60" s="396" t="str">
        <f>IF(K60=3,"MODERADO",IF(K60=4,"MAYOR",IF(K60=5,"CATASTROFICO","")))</f>
        <v>MODERADO</v>
      </c>
      <c r="M60" s="408">
        <v>3</v>
      </c>
      <c r="N60" s="396" t="str">
        <f>IF(M60=1,"RARA VEZ",IF(M60=2,"IMPROBABLE",IF(M60=3,"POSIBLE",IF(M60=4,"PROBABLE",IF(M60=5,"CASI SEGURO","")))))</f>
        <v>POSIBLE</v>
      </c>
      <c r="O60" s="232">
        <f t="shared" si="0"/>
        <v>9</v>
      </c>
      <c r="P60" s="396" t="s">
        <v>119</v>
      </c>
      <c r="Q60" s="399" t="str">
        <f t="shared" si="1"/>
        <v>Cambia la evaluación antes de controles</v>
      </c>
      <c r="R60" s="402" t="s">
        <v>126</v>
      </c>
    </row>
    <row r="61" spans="1:18" s="10" customFormat="1" ht="68.25" customHeight="1">
      <c r="A61" s="394"/>
      <c r="B61" s="411"/>
      <c r="C61" s="397"/>
      <c r="D61" s="284" t="s">
        <v>69</v>
      </c>
      <c r="E61" s="291" t="s">
        <v>424</v>
      </c>
      <c r="F61" s="286" t="s">
        <v>10</v>
      </c>
      <c r="G61" s="286" t="s">
        <v>69</v>
      </c>
      <c r="H61" s="286" t="s">
        <v>69</v>
      </c>
      <c r="I61" s="286" t="s">
        <v>69</v>
      </c>
      <c r="J61" s="287" t="s">
        <v>113</v>
      </c>
      <c r="K61" s="409"/>
      <c r="L61" s="397"/>
      <c r="M61" s="409"/>
      <c r="N61" s="397"/>
      <c r="O61" s="232"/>
      <c r="P61" s="397"/>
      <c r="Q61" s="400"/>
      <c r="R61" s="403"/>
    </row>
    <row r="62" spans="1:18" s="10" customFormat="1" ht="68.25" customHeight="1">
      <c r="A62" s="395"/>
      <c r="B62" s="411"/>
      <c r="C62" s="398"/>
      <c r="D62" s="284" t="s">
        <v>69</v>
      </c>
      <c r="E62" s="291" t="s">
        <v>425</v>
      </c>
      <c r="F62" s="286" t="s">
        <v>10</v>
      </c>
      <c r="G62" s="286" t="s">
        <v>69</v>
      </c>
      <c r="H62" s="286" t="s">
        <v>69</v>
      </c>
      <c r="I62" s="286" t="s">
        <v>69</v>
      </c>
      <c r="J62" s="287" t="s">
        <v>113</v>
      </c>
      <c r="K62" s="410"/>
      <c r="L62" s="398"/>
      <c r="M62" s="410"/>
      <c r="N62" s="398"/>
      <c r="O62" s="232"/>
      <c r="P62" s="398"/>
      <c r="Q62" s="401"/>
      <c r="R62" s="404"/>
    </row>
    <row r="63" spans="1:18" s="10" customFormat="1" ht="28.5">
      <c r="A63" s="393" t="str">
        <f>'Admón. Riesgos'!A35</f>
        <v>RELACIONES CON PARTES INTERESADAS</v>
      </c>
      <c r="B63" s="411" t="str">
        <f>'Admón. Riesgos'!D35</f>
        <v>Cohecho
Concusión
Prevaricato</v>
      </c>
      <c r="C63" s="396" t="str">
        <f>'Admón. Riesgos'!O35</f>
        <v>ZONA DE RIESGO EXTREMA</v>
      </c>
      <c r="D63" s="284" t="s">
        <v>69</v>
      </c>
      <c r="E63" s="291" t="s">
        <v>445</v>
      </c>
      <c r="F63" s="286" t="s">
        <v>10</v>
      </c>
      <c r="G63" s="286" t="s">
        <v>69</v>
      </c>
      <c r="H63" s="286" t="s">
        <v>69</v>
      </c>
      <c r="I63" s="286" t="s">
        <v>69</v>
      </c>
      <c r="J63" s="287" t="s">
        <v>72</v>
      </c>
      <c r="K63" s="408">
        <v>4</v>
      </c>
      <c r="L63" s="396" t="str">
        <f>IF(K63=3,"MODERADO",IF(K63=4,"MAYOR",IF(K63=5,"CATASTROFICO","")))</f>
        <v>MAYOR</v>
      </c>
      <c r="M63" s="408">
        <v>3</v>
      </c>
      <c r="N63" s="396" t="str">
        <f>IF(M63=1,"RARA VEZ",IF(M63=2,"IMPROBABLE",IF(M63=3,"POSIBLE",IF(M63=4,"PROBABLE",IF(M63=5,"CASI SEGURO","")))))</f>
        <v>POSIBLE</v>
      </c>
      <c r="O63" s="232">
        <f t="shared" si="0"/>
        <v>12</v>
      </c>
      <c r="P63" s="396" t="s">
        <v>118</v>
      </c>
      <c r="Q63" s="399" t="str">
        <f t="shared" si="1"/>
        <v>Cambia la evaluación antes de controles</v>
      </c>
      <c r="R63" s="402" t="s">
        <v>125</v>
      </c>
    </row>
    <row r="64" spans="1:18" s="10" customFormat="1" ht="28.5">
      <c r="A64" s="394"/>
      <c r="B64" s="411"/>
      <c r="C64" s="398"/>
      <c r="D64" s="284" t="s">
        <v>69</v>
      </c>
      <c r="E64" s="291" t="s">
        <v>446</v>
      </c>
      <c r="F64" s="286" t="s">
        <v>10</v>
      </c>
      <c r="G64" s="286" t="s">
        <v>69</v>
      </c>
      <c r="H64" s="286" t="s">
        <v>69</v>
      </c>
      <c r="I64" s="286" t="s">
        <v>69</v>
      </c>
      <c r="J64" s="287" t="s">
        <v>75</v>
      </c>
      <c r="K64" s="410"/>
      <c r="L64" s="398"/>
      <c r="M64" s="410"/>
      <c r="N64" s="398"/>
      <c r="O64" s="232"/>
      <c r="P64" s="398"/>
      <c r="Q64" s="401"/>
      <c r="R64" s="404"/>
    </row>
    <row r="65" spans="1:18" s="10" customFormat="1" ht="28.5">
      <c r="A65" s="394"/>
      <c r="B65" s="411" t="str">
        <f>'Admón. Riesgos'!D36</f>
        <v>Tráfico de influencias</v>
      </c>
      <c r="C65" s="396">
        <f>'Admón. Riesgos'!O38</f>
        <v>0</v>
      </c>
      <c r="D65" s="284" t="s">
        <v>69</v>
      </c>
      <c r="E65" s="291" t="s">
        <v>447</v>
      </c>
      <c r="F65" s="286" t="s">
        <v>10</v>
      </c>
      <c r="G65" s="286" t="s">
        <v>69</v>
      </c>
      <c r="H65" s="286" t="s">
        <v>69</v>
      </c>
      <c r="I65" s="286" t="s">
        <v>69</v>
      </c>
      <c r="J65" s="287" t="s">
        <v>113</v>
      </c>
      <c r="K65" s="408">
        <v>3</v>
      </c>
      <c r="L65" s="396" t="str">
        <f>IF(K65=3,"MODERADO",IF(K65=4,"MAYOR",IF(K65=5,"CATASTROFICO","")))</f>
        <v>MODERADO</v>
      </c>
      <c r="M65" s="408">
        <v>3</v>
      </c>
      <c r="N65" s="396" t="str">
        <f>IF(M65=1,"RARA VEZ",IF(M65=2,"IMPROBABLE",IF(M65=3,"POSIBLE",IF(M65=4,"PROBABLE",IF(M65=5,"CASI SEGURO","")))))</f>
        <v>POSIBLE</v>
      </c>
      <c r="O65" s="232">
        <f t="shared" si="0"/>
        <v>9</v>
      </c>
      <c r="P65" s="396" t="s">
        <v>119</v>
      </c>
      <c r="Q65" s="399" t="str">
        <f t="shared" si="1"/>
        <v>Cambia la evaluación antes de controles</v>
      </c>
      <c r="R65" s="402" t="s">
        <v>126</v>
      </c>
    </row>
    <row r="66" spans="1:18" s="10" customFormat="1" ht="28.5">
      <c r="A66" s="395"/>
      <c r="B66" s="411"/>
      <c r="C66" s="398"/>
      <c r="D66" s="284" t="s">
        <v>69</v>
      </c>
      <c r="E66" s="291" t="s">
        <v>448</v>
      </c>
      <c r="F66" s="286" t="s">
        <v>10</v>
      </c>
      <c r="G66" s="286" t="s">
        <v>69</v>
      </c>
      <c r="H66" s="286" t="s">
        <v>69</v>
      </c>
      <c r="I66" s="286" t="s">
        <v>69</v>
      </c>
      <c r="J66" s="287" t="s">
        <v>75</v>
      </c>
      <c r="K66" s="410"/>
      <c r="L66" s="398"/>
      <c r="M66" s="410"/>
      <c r="N66" s="398"/>
      <c r="O66" s="232"/>
      <c r="P66" s="398"/>
      <c r="Q66" s="401"/>
      <c r="R66" s="404"/>
    </row>
    <row r="67" spans="1:18" s="10" customFormat="1" ht="21" customHeight="1" hidden="1">
      <c r="A67" s="266"/>
      <c r="B67" s="411">
        <f>'Admón. Riesgos'!D39</f>
        <v>0</v>
      </c>
      <c r="C67" s="396">
        <f>'Admón. Riesgos'!O39</f>
        <v>0</v>
      </c>
      <c r="D67" s="230"/>
      <c r="E67" s="221"/>
      <c r="F67" s="232"/>
      <c r="G67" s="232"/>
      <c r="H67" s="232"/>
      <c r="I67" s="232"/>
      <c r="J67" s="232"/>
      <c r="K67" s="408"/>
      <c r="L67" s="396">
        <f>IF(K67=3,"MODERADO",IF(K67=4,"MAYOR",IF(K67=5,"CATASTROFICO","")))</f>
      </c>
      <c r="M67" s="408"/>
      <c r="N67" s="396">
        <f>IF(M67=1,"RARA VEZ",IF(M67=2,"IMPROBABLE",IF(M67=3,"POSIBLE",IF(M67=4,"PROBABLE",IF(M67=5,"CASI SEGURO","")))))</f>
      </c>
      <c r="O67" s="232">
        <f t="shared" si="0"/>
        <v>0</v>
      </c>
      <c r="P67" s="396"/>
      <c r="Q67" s="399" t="str">
        <f t="shared" si="1"/>
        <v>Se mantiene en la zona de riesgo</v>
      </c>
      <c r="R67" s="402"/>
    </row>
    <row r="68" spans="1:18" s="10" customFormat="1" ht="21" customHeight="1" hidden="1">
      <c r="A68" s="266"/>
      <c r="B68" s="411"/>
      <c r="C68" s="398"/>
      <c r="D68" s="230"/>
      <c r="E68" s="221"/>
      <c r="F68" s="232"/>
      <c r="G68" s="232"/>
      <c r="H68" s="232"/>
      <c r="I68" s="232"/>
      <c r="J68" s="232"/>
      <c r="K68" s="410"/>
      <c r="L68" s="398"/>
      <c r="M68" s="410"/>
      <c r="N68" s="398"/>
      <c r="O68" s="232"/>
      <c r="P68" s="398"/>
      <c r="Q68" s="401"/>
      <c r="R68" s="404"/>
    </row>
    <row r="69" spans="1:18" s="10" customFormat="1" ht="21" customHeight="1" hidden="1">
      <c r="A69" s="266"/>
      <c r="B69" s="415">
        <f>'Admón. Riesgos'!D40</f>
        <v>0</v>
      </c>
      <c r="C69" s="396">
        <f>'Admón. Riesgos'!O40</f>
        <v>0</v>
      </c>
      <c r="D69" s="230"/>
      <c r="E69" s="221"/>
      <c r="F69" s="232"/>
      <c r="G69" s="232"/>
      <c r="H69" s="232"/>
      <c r="I69" s="232"/>
      <c r="J69" s="232"/>
      <c r="K69" s="408"/>
      <c r="L69" s="396">
        <f>IF(K69=3,"MODERADO",IF(K69=4,"MAYOR",IF(K69=5,"CATASTROFICO","")))</f>
      </c>
      <c r="M69" s="408"/>
      <c r="N69" s="396">
        <f>IF(M69=1,"RARA VEZ",IF(M69=2,"IMPROBABLE",IF(M69=3,"POSIBLE",IF(M69=4,"PROBABLE",IF(M69=5,"CASI SEGURO","")))))</f>
      </c>
      <c r="O69" s="232">
        <f t="shared" si="0"/>
        <v>0</v>
      </c>
      <c r="P69" s="396"/>
      <c r="Q69" s="399" t="str">
        <f t="shared" si="1"/>
        <v>Se mantiene en la zona de riesgo</v>
      </c>
      <c r="R69" s="402"/>
    </row>
    <row r="70" spans="1:18" s="10" customFormat="1" ht="21" customHeight="1" hidden="1">
      <c r="A70" s="266"/>
      <c r="B70" s="415"/>
      <c r="C70" s="398"/>
      <c r="D70" s="230"/>
      <c r="E70" s="221"/>
      <c r="F70" s="232"/>
      <c r="G70" s="232"/>
      <c r="H70" s="232"/>
      <c r="I70" s="232"/>
      <c r="J70" s="232"/>
      <c r="K70" s="410"/>
      <c r="L70" s="398"/>
      <c r="M70" s="410"/>
      <c r="N70" s="398"/>
      <c r="O70" s="232"/>
      <c r="P70" s="398"/>
      <c r="Q70" s="401"/>
      <c r="R70" s="404"/>
    </row>
    <row r="71" spans="1:18" s="10" customFormat="1" ht="21" customHeight="1" hidden="1">
      <c r="A71" s="266"/>
      <c r="B71" s="415">
        <f>'Admón. Riesgos'!D41</f>
        <v>0</v>
      </c>
      <c r="C71" s="396">
        <f>'Admón. Riesgos'!O41</f>
        <v>0</v>
      </c>
      <c r="D71" s="230"/>
      <c r="E71" s="221"/>
      <c r="F71" s="232"/>
      <c r="G71" s="232"/>
      <c r="H71" s="232"/>
      <c r="I71" s="232"/>
      <c r="J71" s="232"/>
      <c r="K71" s="408"/>
      <c r="L71" s="396">
        <f>IF(K71=3,"MODERADO",IF(K71=4,"MAYOR",IF(K71=5,"CATASTROFICO","")))</f>
      </c>
      <c r="M71" s="408"/>
      <c r="N71" s="396">
        <f>IF(M71=1,"RARA VEZ",IF(M71=2,"IMPROBABLE",IF(M71=3,"POSIBLE",IF(M71=4,"PROBABLE",IF(M71=5,"CASI SEGURO","")))))</f>
      </c>
      <c r="O71" s="232">
        <f t="shared" si="0"/>
        <v>0</v>
      </c>
      <c r="P71" s="396"/>
      <c r="Q71" s="399" t="str">
        <f t="shared" si="1"/>
        <v>Se mantiene en la zona de riesgo</v>
      </c>
      <c r="R71" s="402"/>
    </row>
    <row r="72" spans="1:18" s="10" customFormat="1" ht="21" customHeight="1" hidden="1">
      <c r="A72" s="266"/>
      <c r="B72" s="415"/>
      <c r="C72" s="398"/>
      <c r="D72" s="230"/>
      <c r="E72" s="221"/>
      <c r="F72" s="232"/>
      <c r="G72" s="232"/>
      <c r="H72" s="232"/>
      <c r="I72" s="232"/>
      <c r="J72" s="232"/>
      <c r="K72" s="410"/>
      <c r="L72" s="398"/>
      <c r="M72" s="410"/>
      <c r="N72" s="398"/>
      <c r="O72" s="232"/>
      <c r="P72" s="398"/>
      <c r="Q72" s="401"/>
      <c r="R72" s="404"/>
    </row>
    <row r="73" spans="1:18" s="10" customFormat="1" ht="21" customHeight="1" hidden="1">
      <c r="A73" s="266"/>
      <c r="B73" s="249">
        <f>'Admón. Riesgos'!D42</f>
        <v>0</v>
      </c>
      <c r="C73" s="219">
        <f>'Admón. Riesgos'!O42</f>
        <v>0</v>
      </c>
      <c r="D73" s="230"/>
      <c r="E73" s="221"/>
      <c r="F73" s="232"/>
      <c r="G73" s="232"/>
      <c r="H73" s="232"/>
      <c r="I73" s="232"/>
      <c r="J73" s="232"/>
      <c r="K73" s="232"/>
      <c r="L73" s="219">
        <f>IF(K73=3,"MODERADO",IF(K73=4,"MAYOR",IF(K73=5,"CATASTROFICO","")))</f>
      </c>
      <c r="M73" s="232"/>
      <c r="N73" s="219">
        <f>IF(M73=1,"RARA VEZ",IF(M73=2,"IMPROBABLE",IF(M73=3,"POSIBLE",IF(M73=4,"PROBABLE",IF(M73=5,"CASI SEGURO","")))))</f>
      </c>
      <c r="O73" s="232">
        <f t="shared" si="0"/>
        <v>0</v>
      </c>
      <c r="P73" s="219"/>
      <c r="Q73" s="233" t="str">
        <f t="shared" si="1"/>
        <v>Se mantiene en la zona de riesgo</v>
      </c>
      <c r="R73" s="234"/>
    </row>
    <row r="74" spans="1:18" s="10" customFormat="1" ht="38.25" customHeight="1" hidden="1">
      <c r="A74" s="196">
        <f>'Admón. Riesgos'!A43</f>
        <v>0</v>
      </c>
      <c r="B74" s="198">
        <f>'Admón. Riesgos'!D43</f>
        <v>0</v>
      </c>
      <c r="C74" s="25">
        <f>'Admón. Riesgos'!O43</f>
        <v>0</v>
      </c>
      <c r="D74" s="168"/>
      <c r="E74" s="113"/>
      <c r="F74" s="93"/>
      <c r="G74" s="93"/>
      <c r="H74" s="93"/>
      <c r="I74" s="7"/>
      <c r="J74" s="93"/>
      <c r="K74" s="166">
        <v>5</v>
      </c>
      <c r="L74" s="25" t="str">
        <f aca="true" t="shared" si="2" ref="L74:L107">IF(K74=3,"MODERADO",IF(K74=4,"MAYOR",IF(K74=5,"CATASTROFICO","")))</f>
        <v>CATASTROFICO</v>
      </c>
      <c r="M74" s="166">
        <v>3</v>
      </c>
      <c r="N74" s="25" t="str">
        <f aca="true" t="shared" si="3" ref="N74:N107">IF(M74=1,"RARA VEZ",IF(M74=2,"IMPROBABLE",IF(M74=3,"POSIBLE",IF(M74=4,"PROBABLE",IF(M74=5,"CASI SEGURO","")))))</f>
        <v>POSIBLE</v>
      </c>
      <c r="O74" s="7">
        <f t="shared" si="0"/>
        <v>15</v>
      </c>
      <c r="P74" s="25" t="s">
        <v>117</v>
      </c>
      <c r="Q74" s="169" t="str">
        <f t="shared" si="1"/>
        <v>Cambia la evaluación antes de controles</v>
      </c>
      <c r="R74" s="170"/>
    </row>
    <row r="75" spans="1:18" s="10" customFormat="1" ht="25.5" customHeight="1" hidden="1">
      <c r="A75" s="196" t="str">
        <f>'Admón. Riesgos'!A44</f>
        <v>ELABORADO POR:</v>
      </c>
      <c r="B75" s="198">
        <f>'Admón. Riesgos'!D44</f>
        <v>0</v>
      </c>
      <c r="C75" s="25">
        <f>'Admón. Riesgos'!O44</f>
        <v>0</v>
      </c>
      <c r="D75" s="414"/>
      <c r="E75" s="113"/>
      <c r="F75" s="93"/>
      <c r="G75" s="93"/>
      <c r="H75" s="7"/>
      <c r="I75" s="7"/>
      <c r="J75" s="166"/>
      <c r="K75" s="166">
        <v>5</v>
      </c>
      <c r="L75" s="25" t="str">
        <f t="shared" si="2"/>
        <v>CATASTROFICO</v>
      </c>
      <c r="M75" s="166">
        <v>3</v>
      </c>
      <c r="N75" s="25" t="str">
        <f t="shared" si="3"/>
        <v>POSIBLE</v>
      </c>
      <c r="O75" s="7">
        <f t="shared" si="0"/>
        <v>15</v>
      </c>
      <c r="P75" s="25" t="s">
        <v>117</v>
      </c>
      <c r="Q75" s="169" t="str">
        <f t="shared" si="1"/>
        <v>Cambia la evaluación antes de controles</v>
      </c>
      <c r="R75" s="170"/>
    </row>
    <row r="76" spans="1:18" s="10" customFormat="1" ht="38.25" hidden="1">
      <c r="A76" s="196" t="str">
        <f>'Admón. Riesgos'!A45</f>
        <v>REVISADO POR:</v>
      </c>
      <c r="B76" s="198">
        <f>'Admón. Riesgos'!D45</f>
        <v>0</v>
      </c>
      <c r="C76" s="25">
        <f>'Admón. Riesgos'!O45</f>
        <v>0</v>
      </c>
      <c r="D76" s="414"/>
      <c r="E76" s="113"/>
      <c r="F76" s="93"/>
      <c r="G76" s="93"/>
      <c r="H76" s="7"/>
      <c r="I76" s="7"/>
      <c r="J76" s="93"/>
      <c r="K76" s="166">
        <v>5</v>
      </c>
      <c r="L76" s="25" t="str">
        <f t="shared" si="2"/>
        <v>CATASTROFICO</v>
      </c>
      <c r="M76" s="166">
        <v>3</v>
      </c>
      <c r="N76" s="25" t="str">
        <f t="shared" si="3"/>
        <v>POSIBLE</v>
      </c>
      <c r="O76" s="7">
        <f t="shared" si="0"/>
        <v>15</v>
      </c>
      <c r="P76" s="25" t="s">
        <v>117</v>
      </c>
      <c r="Q76" s="169" t="str">
        <f t="shared" si="1"/>
        <v>Cambia la evaluación antes de controles</v>
      </c>
      <c r="R76" s="170"/>
    </row>
    <row r="77" spans="1:18" s="10" customFormat="1" ht="38.25" hidden="1">
      <c r="A77" s="196" t="str">
        <f>'Admón. Riesgos'!A46</f>
        <v>APROBADO POR:</v>
      </c>
      <c r="B77" s="198">
        <f>'Admón. Riesgos'!D46</f>
        <v>0</v>
      </c>
      <c r="C77" s="25">
        <f>'Admón. Riesgos'!O46</f>
        <v>0</v>
      </c>
      <c r="D77" s="414"/>
      <c r="E77" s="113"/>
      <c r="F77" s="93"/>
      <c r="G77" s="93"/>
      <c r="H77" s="7"/>
      <c r="I77" s="7"/>
      <c r="J77" s="93"/>
      <c r="K77" s="166">
        <v>5</v>
      </c>
      <c r="L77" s="25" t="str">
        <f t="shared" si="2"/>
        <v>CATASTROFICO</v>
      </c>
      <c r="M77" s="166">
        <v>3</v>
      </c>
      <c r="N77" s="25" t="str">
        <f t="shared" si="3"/>
        <v>POSIBLE</v>
      </c>
      <c r="O77" s="7">
        <f t="shared" si="0"/>
        <v>15</v>
      </c>
      <c r="P77" s="25" t="s">
        <v>117</v>
      </c>
      <c r="Q77" s="169" t="str">
        <f t="shared" si="1"/>
        <v>Cambia la evaluación antes de controles</v>
      </c>
      <c r="R77" s="170"/>
    </row>
    <row r="78" spans="1:18" s="10" customFormat="1" ht="38.25" hidden="1">
      <c r="A78" s="196">
        <f>'Admón. Riesgos'!A47</f>
        <v>0</v>
      </c>
      <c r="B78" s="198">
        <f>'Admón. Riesgos'!D47</f>
        <v>0</v>
      </c>
      <c r="C78" s="25">
        <f>'Admón. Riesgos'!O47</f>
        <v>0</v>
      </c>
      <c r="D78" s="414"/>
      <c r="E78" s="113"/>
      <c r="F78" s="93"/>
      <c r="G78" s="93"/>
      <c r="H78" s="7"/>
      <c r="I78" s="7"/>
      <c r="J78" s="93"/>
      <c r="K78" s="166">
        <v>5</v>
      </c>
      <c r="L78" s="25" t="str">
        <f t="shared" si="2"/>
        <v>CATASTROFICO</v>
      </c>
      <c r="M78" s="166">
        <v>3</v>
      </c>
      <c r="N78" s="25" t="str">
        <f t="shared" si="3"/>
        <v>POSIBLE</v>
      </c>
      <c r="O78" s="7">
        <f t="shared" si="0"/>
        <v>15</v>
      </c>
      <c r="P78" s="25" t="s">
        <v>117</v>
      </c>
      <c r="Q78" s="169" t="str">
        <f t="shared" si="1"/>
        <v>Cambia la evaluación antes de controles</v>
      </c>
      <c r="R78" s="170"/>
    </row>
    <row r="79" spans="1:18" s="10" customFormat="1" ht="12.75" customHeight="1" hidden="1">
      <c r="A79" s="196">
        <f>'Admón. Riesgos'!A48</f>
        <v>0</v>
      </c>
      <c r="B79" s="198">
        <f>'Admón. Riesgos'!D48</f>
        <v>0</v>
      </c>
      <c r="C79" s="25">
        <f>'Admón. Riesgos'!O48</f>
        <v>0</v>
      </c>
      <c r="D79" s="414"/>
      <c r="E79" s="113"/>
      <c r="F79" s="93"/>
      <c r="G79" s="93"/>
      <c r="H79" s="7"/>
      <c r="I79" s="7"/>
      <c r="J79" s="93"/>
      <c r="K79" s="166">
        <v>5</v>
      </c>
      <c r="L79" s="25" t="str">
        <f t="shared" si="2"/>
        <v>CATASTROFICO</v>
      </c>
      <c r="M79" s="166">
        <v>3</v>
      </c>
      <c r="N79" s="25" t="str">
        <f t="shared" si="3"/>
        <v>POSIBLE</v>
      </c>
      <c r="O79" s="7">
        <f t="shared" si="0"/>
        <v>15</v>
      </c>
      <c r="P79" s="25" t="s">
        <v>117</v>
      </c>
      <c r="Q79" s="169" t="str">
        <f t="shared" si="1"/>
        <v>Cambia la evaluación antes de controles</v>
      </c>
      <c r="R79" s="170"/>
    </row>
    <row r="80" spans="1:18" s="10" customFormat="1" ht="38.25" hidden="1">
      <c r="A80" s="196">
        <f>'Admón. Riesgos'!A49</f>
        <v>0</v>
      </c>
      <c r="B80" s="198">
        <f>'Admón. Riesgos'!D49</f>
        <v>0</v>
      </c>
      <c r="C80" s="25">
        <f>'Admón. Riesgos'!O49</f>
        <v>0</v>
      </c>
      <c r="D80" s="414"/>
      <c r="E80" s="113"/>
      <c r="F80" s="93"/>
      <c r="G80" s="93"/>
      <c r="H80" s="7"/>
      <c r="I80" s="7"/>
      <c r="J80" s="93"/>
      <c r="K80" s="166">
        <v>5</v>
      </c>
      <c r="L80" s="25" t="str">
        <f t="shared" si="2"/>
        <v>CATASTROFICO</v>
      </c>
      <c r="M80" s="166">
        <v>3</v>
      </c>
      <c r="N80" s="25" t="str">
        <f t="shared" si="3"/>
        <v>POSIBLE</v>
      </c>
      <c r="O80" s="7">
        <f t="shared" si="0"/>
        <v>15</v>
      </c>
      <c r="P80" s="25" t="s">
        <v>117</v>
      </c>
      <c r="Q80" s="169" t="str">
        <f t="shared" si="1"/>
        <v>Cambia la evaluación antes de controles</v>
      </c>
      <c r="R80" s="170"/>
    </row>
    <row r="81" spans="1:18" s="10" customFormat="1" ht="38.25" hidden="1">
      <c r="A81" s="196">
        <f>'Admón. Riesgos'!A50</f>
        <v>0</v>
      </c>
      <c r="B81" s="198">
        <f>'Admón. Riesgos'!D50</f>
        <v>0</v>
      </c>
      <c r="C81" s="25">
        <f>'Admón. Riesgos'!O50</f>
        <v>0</v>
      </c>
      <c r="D81" s="414"/>
      <c r="E81" s="113"/>
      <c r="F81" s="93"/>
      <c r="G81" s="93"/>
      <c r="H81" s="7"/>
      <c r="I81" s="93"/>
      <c r="J81" s="93"/>
      <c r="K81" s="166">
        <v>5</v>
      </c>
      <c r="L81" s="25" t="str">
        <f t="shared" si="2"/>
        <v>CATASTROFICO</v>
      </c>
      <c r="M81" s="166">
        <v>3</v>
      </c>
      <c r="N81" s="25" t="str">
        <f t="shared" si="3"/>
        <v>POSIBLE</v>
      </c>
      <c r="O81" s="7">
        <f t="shared" si="0"/>
        <v>15</v>
      </c>
      <c r="P81" s="25" t="s">
        <v>117</v>
      </c>
      <c r="Q81" s="169" t="str">
        <f t="shared" si="1"/>
        <v>Cambia la evaluación antes de controles</v>
      </c>
      <c r="R81" s="170"/>
    </row>
    <row r="82" spans="1:18" s="10" customFormat="1" ht="38.25" hidden="1">
      <c r="A82" s="196">
        <f>'Admón. Riesgos'!A51</f>
        <v>0</v>
      </c>
      <c r="B82" s="198">
        <f>'Admón. Riesgos'!D51</f>
        <v>0</v>
      </c>
      <c r="C82" s="25">
        <f>'Admón. Riesgos'!O51</f>
        <v>0</v>
      </c>
      <c r="D82" s="414"/>
      <c r="E82" s="113"/>
      <c r="F82" s="93"/>
      <c r="G82" s="93"/>
      <c r="H82" s="7"/>
      <c r="I82" s="7"/>
      <c r="J82" s="93"/>
      <c r="K82" s="166">
        <v>5</v>
      </c>
      <c r="L82" s="25" t="str">
        <f t="shared" si="2"/>
        <v>CATASTROFICO</v>
      </c>
      <c r="M82" s="166">
        <v>3</v>
      </c>
      <c r="N82" s="25" t="str">
        <f t="shared" si="3"/>
        <v>POSIBLE</v>
      </c>
      <c r="O82" s="7">
        <f t="shared" si="0"/>
        <v>15</v>
      </c>
      <c r="P82" s="25" t="s">
        <v>117</v>
      </c>
      <c r="Q82" s="169" t="str">
        <f t="shared" si="1"/>
        <v>Cambia la evaluación antes de controles</v>
      </c>
      <c r="R82" s="170"/>
    </row>
    <row r="83" spans="1:18" s="10" customFormat="1" ht="12.75" customHeight="1" hidden="1">
      <c r="A83" s="196">
        <f>'Admón. Riesgos'!A52</f>
        <v>0</v>
      </c>
      <c r="B83" s="198">
        <f>'Admón. Riesgos'!D52</f>
        <v>0</v>
      </c>
      <c r="C83" s="25">
        <f>'Admón. Riesgos'!O52</f>
        <v>0</v>
      </c>
      <c r="D83" s="414"/>
      <c r="E83" s="113"/>
      <c r="F83" s="93"/>
      <c r="G83" s="93"/>
      <c r="H83" s="93"/>
      <c r="I83" s="93"/>
      <c r="J83" s="93"/>
      <c r="K83" s="166">
        <v>5</v>
      </c>
      <c r="L83" s="25" t="str">
        <f t="shared" si="2"/>
        <v>CATASTROFICO</v>
      </c>
      <c r="M83" s="166">
        <v>3</v>
      </c>
      <c r="N83" s="25" t="str">
        <f t="shared" si="3"/>
        <v>POSIBLE</v>
      </c>
      <c r="O83" s="7">
        <f t="shared" si="0"/>
        <v>15</v>
      </c>
      <c r="P83" s="25" t="s">
        <v>117</v>
      </c>
      <c r="Q83" s="169" t="str">
        <f t="shared" si="1"/>
        <v>Cambia la evaluación antes de controles</v>
      </c>
      <c r="R83" s="170"/>
    </row>
    <row r="84" spans="1:18" s="10" customFormat="1" ht="30" customHeight="1" hidden="1">
      <c r="A84" s="196">
        <f>'Admón. Riesgos'!A53</f>
        <v>0</v>
      </c>
      <c r="B84" s="198">
        <f>'Admón. Riesgos'!D53</f>
        <v>0</v>
      </c>
      <c r="C84" s="25">
        <f>'Admón. Riesgos'!O53</f>
        <v>0</v>
      </c>
      <c r="D84" s="414"/>
      <c r="E84" s="113"/>
      <c r="F84" s="93"/>
      <c r="G84" s="93"/>
      <c r="H84" s="93"/>
      <c r="I84" s="93"/>
      <c r="J84" s="93"/>
      <c r="K84" s="166">
        <v>5</v>
      </c>
      <c r="L84" s="25" t="str">
        <f t="shared" si="2"/>
        <v>CATASTROFICO</v>
      </c>
      <c r="M84" s="166">
        <v>3</v>
      </c>
      <c r="N84" s="25" t="str">
        <f t="shared" si="3"/>
        <v>POSIBLE</v>
      </c>
      <c r="O84" s="7">
        <f t="shared" si="0"/>
        <v>15</v>
      </c>
      <c r="P84" s="25" t="s">
        <v>117</v>
      </c>
      <c r="Q84" s="169" t="str">
        <f t="shared" si="1"/>
        <v>Cambia la evaluación antes de controles</v>
      </c>
      <c r="R84" s="170"/>
    </row>
    <row r="85" spans="1:18" s="10" customFormat="1" ht="27" customHeight="1" hidden="1">
      <c r="A85" s="196">
        <f>'Admón. Riesgos'!A54</f>
        <v>0</v>
      </c>
      <c r="B85" s="198">
        <f>'Admón. Riesgos'!D54</f>
        <v>0</v>
      </c>
      <c r="C85" s="25">
        <f>'Admón. Riesgos'!O54</f>
        <v>0</v>
      </c>
      <c r="D85" s="414"/>
      <c r="E85" s="113"/>
      <c r="F85" s="93"/>
      <c r="G85" s="93"/>
      <c r="H85" s="93"/>
      <c r="I85" s="93"/>
      <c r="J85" s="93"/>
      <c r="K85" s="166">
        <v>5</v>
      </c>
      <c r="L85" s="25" t="str">
        <f t="shared" si="2"/>
        <v>CATASTROFICO</v>
      </c>
      <c r="M85" s="166">
        <v>3</v>
      </c>
      <c r="N85" s="25" t="str">
        <f t="shared" si="3"/>
        <v>POSIBLE</v>
      </c>
      <c r="O85" s="7">
        <f t="shared" si="0"/>
        <v>15</v>
      </c>
      <c r="P85" s="25" t="s">
        <v>117</v>
      </c>
      <c r="Q85" s="169" t="str">
        <f t="shared" si="1"/>
        <v>Cambia la evaluación antes de controles</v>
      </c>
      <c r="R85" s="170"/>
    </row>
    <row r="86" spans="1:18" s="10" customFormat="1" ht="38.25" hidden="1">
      <c r="A86" s="196">
        <f>'Admón. Riesgos'!A55</f>
        <v>0</v>
      </c>
      <c r="B86" s="198">
        <f>'Admón. Riesgos'!D55</f>
        <v>0</v>
      </c>
      <c r="C86" s="25">
        <f>'Admón. Riesgos'!O55</f>
        <v>0</v>
      </c>
      <c r="D86" s="414"/>
      <c r="E86" s="113"/>
      <c r="F86" s="93"/>
      <c r="G86" s="93"/>
      <c r="H86" s="93"/>
      <c r="I86" s="93"/>
      <c r="J86" s="93"/>
      <c r="K86" s="166">
        <v>5</v>
      </c>
      <c r="L86" s="25" t="str">
        <f t="shared" si="2"/>
        <v>CATASTROFICO</v>
      </c>
      <c r="M86" s="166">
        <v>3</v>
      </c>
      <c r="N86" s="25" t="str">
        <f t="shared" si="3"/>
        <v>POSIBLE</v>
      </c>
      <c r="O86" s="7">
        <f t="shared" si="0"/>
        <v>15</v>
      </c>
      <c r="P86" s="25" t="s">
        <v>117</v>
      </c>
      <c r="Q86" s="169" t="str">
        <f t="shared" si="1"/>
        <v>Cambia la evaluación antes de controles</v>
      </c>
      <c r="R86" s="170"/>
    </row>
    <row r="87" spans="1:18" s="10" customFormat="1" ht="35.25" customHeight="1" hidden="1">
      <c r="A87" s="196">
        <f>'Admón. Riesgos'!A56</f>
        <v>0</v>
      </c>
      <c r="B87" s="198">
        <f>'Admón. Riesgos'!D56</f>
        <v>0</v>
      </c>
      <c r="C87" s="25">
        <f>'Admón. Riesgos'!O56</f>
        <v>0</v>
      </c>
      <c r="D87" s="414"/>
      <c r="E87" s="113"/>
      <c r="F87" s="93"/>
      <c r="G87" s="93"/>
      <c r="H87" s="93"/>
      <c r="I87" s="93"/>
      <c r="J87" s="93"/>
      <c r="K87" s="166">
        <v>5</v>
      </c>
      <c r="L87" s="25" t="str">
        <f t="shared" si="2"/>
        <v>CATASTROFICO</v>
      </c>
      <c r="M87" s="166">
        <v>3</v>
      </c>
      <c r="N87" s="25" t="str">
        <f t="shared" si="3"/>
        <v>POSIBLE</v>
      </c>
      <c r="O87" s="7">
        <f t="shared" si="0"/>
        <v>15</v>
      </c>
      <c r="P87" s="25" t="s">
        <v>117</v>
      </c>
      <c r="Q87" s="169" t="str">
        <f t="shared" si="1"/>
        <v>Cambia la evaluación antes de controles</v>
      </c>
      <c r="R87" s="170"/>
    </row>
    <row r="88" spans="1:18" s="10" customFormat="1" ht="32.25" customHeight="1" hidden="1">
      <c r="A88" s="196">
        <f>'Admón. Riesgos'!A57</f>
        <v>0</v>
      </c>
      <c r="B88" s="198">
        <f>'Admón. Riesgos'!D57</f>
        <v>0</v>
      </c>
      <c r="C88" s="25">
        <f>'Admón. Riesgos'!O57</f>
        <v>0</v>
      </c>
      <c r="D88" s="414"/>
      <c r="E88" s="113"/>
      <c r="F88" s="93"/>
      <c r="G88" s="93"/>
      <c r="H88" s="93"/>
      <c r="I88" s="93"/>
      <c r="J88" s="93"/>
      <c r="K88" s="166">
        <v>5</v>
      </c>
      <c r="L88" s="25" t="str">
        <f t="shared" si="2"/>
        <v>CATASTROFICO</v>
      </c>
      <c r="M88" s="166">
        <v>3</v>
      </c>
      <c r="N88" s="25" t="str">
        <f t="shared" si="3"/>
        <v>POSIBLE</v>
      </c>
      <c r="O88" s="7">
        <f t="shared" si="0"/>
        <v>15</v>
      </c>
      <c r="P88" s="25" t="s">
        <v>117</v>
      </c>
      <c r="Q88" s="169" t="str">
        <f t="shared" si="1"/>
        <v>Cambia la evaluación antes de controles</v>
      </c>
      <c r="R88" s="170"/>
    </row>
    <row r="89" spans="1:18" s="10" customFormat="1" ht="32.25" customHeight="1" hidden="1">
      <c r="A89" s="196">
        <f>'Admón. Riesgos'!A58</f>
        <v>0</v>
      </c>
      <c r="B89" s="198">
        <f>'Admón. Riesgos'!D58</f>
        <v>0</v>
      </c>
      <c r="C89" s="25">
        <f>'Admón. Riesgos'!O58</f>
        <v>0</v>
      </c>
      <c r="D89" s="414"/>
      <c r="E89" s="113"/>
      <c r="F89" s="93"/>
      <c r="G89" s="93"/>
      <c r="H89" s="93"/>
      <c r="I89" s="93"/>
      <c r="J89" s="93"/>
      <c r="K89" s="166">
        <v>5</v>
      </c>
      <c r="L89" s="25" t="str">
        <f t="shared" si="2"/>
        <v>CATASTROFICO</v>
      </c>
      <c r="M89" s="166">
        <v>3</v>
      </c>
      <c r="N89" s="25" t="str">
        <f t="shared" si="3"/>
        <v>POSIBLE</v>
      </c>
      <c r="O89" s="7">
        <f t="shared" si="0"/>
        <v>15</v>
      </c>
      <c r="P89" s="25" t="s">
        <v>117</v>
      </c>
      <c r="Q89" s="169" t="str">
        <f t="shared" si="1"/>
        <v>Cambia la evaluación antes de controles</v>
      </c>
      <c r="R89" s="170"/>
    </row>
    <row r="90" spans="1:18" s="10" customFormat="1" ht="12.75" customHeight="1" hidden="1">
      <c r="A90" s="196">
        <f>'Admón. Riesgos'!A59</f>
        <v>0</v>
      </c>
      <c r="B90" s="198">
        <f>'Admón. Riesgos'!D59</f>
        <v>0</v>
      </c>
      <c r="C90" s="25">
        <f>'Admón. Riesgos'!O59</f>
        <v>0</v>
      </c>
      <c r="D90" s="414"/>
      <c r="E90" s="113"/>
      <c r="F90" s="93"/>
      <c r="G90" s="93"/>
      <c r="H90" s="93"/>
      <c r="I90" s="93"/>
      <c r="J90" s="93"/>
      <c r="K90" s="166">
        <v>5</v>
      </c>
      <c r="L90" s="25" t="str">
        <f t="shared" si="2"/>
        <v>CATASTROFICO</v>
      </c>
      <c r="M90" s="166">
        <v>3</v>
      </c>
      <c r="N90" s="25" t="str">
        <f t="shared" si="3"/>
        <v>POSIBLE</v>
      </c>
      <c r="O90" s="7">
        <f t="shared" si="0"/>
        <v>15</v>
      </c>
      <c r="P90" s="25" t="s">
        <v>117</v>
      </c>
      <c r="Q90" s="169" t="str">
        <f t="shared" si="1"/>
        <v>Cambia la evaluación antes de controles</v>
      </c>
      <c r="R90" s="170"/>
    </row>
    <row r="91" spans="1:18" s="10" customFormat="1" ht="38.25" hidden="1">
      <c r="A91" s="196">
        <f>'Admón. Riesgos'!A60</f>
        <v>0</v>
      </c>
      <c r="B91" s="198">
        <f>'Admón. Riesgos'!D60</f>
        <v>0</v>
      </c>
      <c r="C91" s="25">
        <f>'Admón. Riesgos'!O60</f>
        <v>0</v>
      </c>
      <c r="D91" s="414"/>
      <c r="E91" s="113"/>
      <c r="F91" s="93"/>
      <c r="G91" s="93"/>
      <c r="H91" s="93"/>
      <c r="I91" s="93"/>
      <c r="J91" s="93"/>
      <c r="K91" s="166">
        <v>5</v>
      </c>
      <c r="L91" s="25" t="str">
        <f t="shared" si="2"/>
        <v>CATASTROFICO</v>
      </c>
      <c r="M91" s="166">
        <v>3</v>
      </c>
      <c r="N91" s="25" t="str">
        <f t="shared" si="3"/>
        <v>POSIBLE</v>
      </c>
      <c r="O91" s="7">
        <f t="shared" si="0"/>
        <v>15</v>
      </c>
      <c r="P91" s="25" t="s">
        <v>117</v>
      </c>
      <c r="Q91" s="169" t="str">
        <f t="shared" si="1"/>
        <v>Cambia la evaluación antes de controles</v>
      </c>
      <c r="R91" s="170"/>
    </row>
    <row r="92" spans="1:18" s="10" customFormat="1" ht="38.25" hidden="1">
      <c r="A92" s="196">
        <f>'Admón. Riesgos'!A61</f>
        <v>0</v>
      </c>
      <c r="B92" s="198">
        <f>'Admón. Riesgos'!D61</f>
        <v>0</v>
      </c>
      <c r="C92" s="25">
        <f>'Admón. Riesgos'!O61</f>
        <v>0</v>
      </c>
      <c r="D92" s="414"/>
      <c r="E92" s="113"/>
      <c r="F92" s="93"/>
      <c r="G92" s="93"/>
      <c r="H92" s="93"/>
      <c r="I92" s="93"/>
      <c r="J92" s="93"/>
      <c r="K92" s="166">
        <v>5</v>
      </c>
      <c r="L92" s="25" t="str">
        <f t="shared" si="2"/>
        <v>CATASTROFICO</v>
      </c>
      <c r="M92" s="166">
        <v>3</v>
      </c>
      <c r="N92" s="25" t="str">
        <f t="shared" si="3"/>
        <v>POSIBLE</v>
      </c>
      <c r="O92" s="7">
        <f t="shared" si="0"/>
        <v>15</v>
      </c>
      <c r="P92" s="25" t="s">
        <v>117</v>
      </c>
      <c r="Q92" s="169" t="str">
        <f t="shared" si="1"/>
        <v>Cambia la evaluación antes de controles</v>
      </c>
      <c r="R92" s="170"/>
    </row>
    <row r="93" spans="1:18" s="10" customFormat="1" ht="38.25" hidden="1">
      <c r="A93" s="196">
        <f>'Admón. Riesgos'!A62</f>
        <v>0</v>
      </c>
      <c r="B93" s="198">
        <f>'Admón. Riesgos'!D62</f>
        <v>0</v>
      </c>
      <c r="C93" s="25">
        <f>'Admón. Riesgos'!O62</f>
        <v>0</v>
      </c>
      <c r="D93" s="414"/>
      <c r="E93" s="113"/>
      <c r="F93" s="93"/>
      <c r="G93" s="93"/>
      <c r="H93" s="93"/>
      <c r="I93" s="93"/>
      <c r="J93" s="93"/>
      <c r="K93" s="166">
        <v>5</v>
      </c>
      <c r="L93" s="25" t="str">
        <f t="shared" si="2"/>
        <v>CATASTROFICO</v>
      </c>
      <c r="M93" s="166">
        <v>3</v>
      </c>
      <c r="N93" s="25" t="str">
        <f t="shared" si="3"/>
        <v>POSIBLE</v>
      </c>
      <c r="O93" s="7">
        <f t="shared" si="0"/>
        <v>15</v>
      </c>
      <c r="P93" s="25" t="s">
        <v>117</v>
      </c>
      <c r="Q93" s="169" t="str">
        <f t="shared" si="1"/>
        <v>Cambia la evaluación antes de controles</v>
      </c>
      <c r="R93" s="170"/>
    </row>
    <row r="94" spans="1:18" s="10" customFormat="1" ht="38.25" hidden="1">
      <c r="A94" s="196">
        <f>'Admón. Riesgos'!A63</f>
        <v>0</v>
      </c>
      <c r="B94" s="198">
        <f>'Admón. Riesgos'!D63</f>
        <v>0</v>
      </c>
      <c r="C94" s="25">
        <f>'Admón. Riesgos'!O63</f>
        <v>0</v>
      </c>
      <c r="D94" s="414"/>
      <c r="E94" s="113"/>
      <c r="F94" s="93"/>
      <c r="G94" s="93"/>
      <c r="H94" s="93"/>
      <c r="I94" s="93"/>
      <c r="J94" s="93"/>
      <c r="K94" s="166">
        <v>5</v>
      </c>
      <c r="L94" s="25" t="str">
        <f t="shared" si="2"/>
        <v>CATASTROFICO</v>
      </c>
      <c r="M94" s="166">
        <v>3</v>
      </c>
      <c r="N94" s="25" t="str">
        <f t="shared" si="3"/>
        <v>POSIBLE</v>
      </c>
      <c r="O94" s="7">
        <f t="shared" si="0"/>
        <v>15</v>
      </c>
      <c r="P94" s="25" t="s">
        <v>117</v>
      </c>
      <c r="Q94" s="169" t="str">
        <f t="shared" si="1"/>
        <v>Cambia la evaluación antes de controles</v>
      </c>
      <c r="R94" s="170"/>
    </row>
    <row r="95" spans="1:18" s="10" customFormat="1" ht="38.25" hidden="1">
      <c r="A95" s="196">
        <f>'Admón. Riesgos'!A64</f>
        <v>0</v>
      </c>
      <c r="B95" s="198">
        <f>'Admón. Riesgos'!D64</f>
        <v>0</v>
      </c>
      <c r="C95" s="25">
        <f>'Admón. Riesgos'!O64</f>
        <v>0</v>
      </c>
      <c r="D95" s="414"/>
      <c r="E95" s="113"/>
      <c r="F95" s="93"/>
      <c r="G95" s="93"/>
      <c r="H95" s="93"/>
      <c r="I95" s="93"/>
      <c r="J95" s="93"/>
      <c r="K95" s="166">
        <v>5</v>
      </c>
      <c r="L95" s="25" t="str">
        <f t="shared" si="2"/>
        <v>CATASTROFICO</v>
      </c>
      <c r="M95" s="166">
        <v>3</v>
      </c>
      <c r="N95" s="25" t="str">
        <f t="shared" si="3"/>
        <v>POSIBLE</v>
      </c>
      <c r="O95" s="7">
        <f t="shared" si="0"/>
        <v>15</v>
      </c>
      <c r="P95" s="25" t="s">
        <v>117</v>
      </c>
      <c r="Q95" s="169" t="str">
        <f t="shared" si="1"/>
        <v>Cambia la evaluación antes de controles</v>
      </c>
      <c r="R95" s="170"/>
    </row>
    <row r="96" spans="1:18" s="10" customFormat="1" ht="38.25" hidden="1">
      <c r="A96" s="196">
        <f>'Admón. Riesgos'!A65</f>
        <v>0</v>
      </c>
      <c r="B96" s="198">
        <f>'Admón. Riesgos'!D65</f>
        <v>0</v>
      </c>
      <c r="C96" s="25">
        <f>'Admón. Riesgos'!O65</f>
        <v>0</v>
      </c>
      <c r="D96" s="414"/>
      <c r="E96" s="113"/>
      <c r="F96" s="93"/>
      <c r="G96" s="93"/>
      <c r="H96" s="93"/>
      <c r="I96" s="93"/>
      <c r="J96" s="93"/>
      <c r="K96" s="166">
        <v>5</v>
      </c>
      <c r="L96" s="25" t="str">
        <f t="shared" si="2"/>
        <v>CATASTROFICO</v>
      </c>
      <c r="M96" s="166">
        <v>3</v>
      </c>
      <c r="N96" s="25" t="str">
        <f t="shared" si="3"/>
        <v>POSIBLE</v>
      </c>
      <c r="O96" s="7">
        <f t="shared" si="0"/>
        <v>15</v>
      </c>
      <c r="P96" s="25" t="s">
        <v>117</v>
      </c>
      <c r="Q96" s="169" t="str">
        <f t="shared" si="1"/>
        <v>Cambia la evaluación antes de controles</v>
      </c>
      <c r="R96" s="170"/>
    </row>
    <row r="97" spans="1:18" s="10" customFormat="1" ht="38.25" hidden="1">
      <c r="A97" s="196">
        <f>'Admón. Riesgos'!A66</f>
        <v>0</v>
      </c>
      <c r="B97" s="198">
        <f>'Admón. Riesgos'!D66</f>
        <v>0</v>
      </c>
      <c r="C97" s="25">
        <f>'Admón. Riesgos'!O66</f>
        <v>0</v>
      </c>
      <c r="D97" s="414"/>
      <c r="E97" s="113"/>
      <c r="F97" s="93"/>
      <c r="G97" s="93"/>
      <c r="H97" s="93"/>
      <c r="I97" s="93"/>
      <c r="J97" s="93"/>
      <c r="K97" s="166">
        <v>5</v>
      </c>
      <c r="L97" s="25" t="str">
        <f t="shared" si="2"/>
        <v>CATASTROFICO</v>
      </c>
      <c r="M97" s="166">
        <v>3</v>
      </c>
      <c r="N97" s="25" t="str">
        <f t="shared" si="3"/>
        <v>POSIBLE</v>
      </c>
      <c r="O97" s="7">
        <f t="shared" si="0"/>
        <v>15</v>
      </c>
      <c r="P97" s="25" t="s">
        <v>117</v>
      </c>
      <c r="Q97" s="169" t="str">
        <f t="shared" si="1"/>
        <v>Cambia la evaluación antes de controles</v>
      </c>
      <c r="R97" s="170"/>
    </row>
    <row r="98" spans="1:18" s="10" customFormat="1" ht="38.25" hidden="1">
      <c r="A98" s="196">
        <f>'Admón. Riesgos'!A67</f>
        <v>0</v>
      </c>
      <c r="B98" s="198">
        <f>'Admón. Riesgos'!D67</f>
        <v>0</v>
      </c>
      <c r="C98" s="25">
        <f>'Admón. Riesgos'!O67</f>
        <v>0</v>
      </c>
      <c r="D98" s="414"/>
      <c r="E98" s="113"/>
      <c r="F98" s="93"/>
      <c r="G98" s="93"/>
      <c r="H98" s="93"/>
      <c r="I98" s="93"/>
      <c r="J98" s="93"/>
      <c r="K98" s="166">
        <v>5</v>
      </c>
      <c r="L98" s="25" t="str">
        <f t="shared" si="2"/>
        <v>CATASTROFICO</v>
      </c>
      <c r="M98" s="166">
        <v>3</v>
      </c>
      <c r="N98" s="25" t="str">
        <f t="shared" si="3"/>
        <v>POSIBLE</v>
      </c>
      <c r="O98" s="7">
        <f t="shared" si="0"/>
        <v>15</v>
      </c>
      <c r="P98" s="25" t="s">
        <v>117</v>
      </c>
      <c r="Q98" s="169" t="str">
        <f t="shared" si="1"/>
        <v>Cambia la evaluación antes de controles</v>
      </c>
      <c r="R98" s="170"/>
    </row>
    <row r="99" spans="1:18" s="10" customFormat="1" ht="38.25" hidden="1">
      <c r="A99" s="196">
        <f>'Admón. Riesgos'!A68</f>
        <v>0</v>
      </c>
      <c r="B99" s="198">
        <f>'Admón. Riesgos'!D68</f>
        <v>0</v>
      </c>
      <c r="C99" s="25">
        <f>'Admón. Riesgos'!O68</f>
        <v>0</v>
      </c>
      <c r="D99" s="414"/>
      <c r="E99" s="113"/>
      <c r="F99" s="93"/>
      <c r="G99" s="93"/>
      <c r="H99" s="93"/>
      <c r="I99" s="93"/>
      <c r="J99" s="93"/>
      <c r="K99" s="166">
        <v>5</v>
      </c>
      <c r="L99" s="25" t="str">
        <f t="shared" si="2"/>
        <v>CATASTROFICO</v>
      </c>
      <c r="M99" s="166">
        <v>3</v>
      </c>
      <c r="N99" s="25" t="str">
        <f t="shared" si="3"/>
        <v>POSIBLE</v>
      </c>
      <c r="O99" s="7">
        <f t="shared" si="0"/>
        <v>15</v>
      </c>
      <c r="P99" s="25" t="s">
        <v>117</v>
      </c>
      <c r="Q99" s="169" t="str">
        <f t="shared" si="1"/>
        <v>Cambia la evaluación antes de controles</v>
      </c>
      <c r="R99" s="170"/>
    </row>
    <row r="100" spans="1:18" s="10" customFormat="1" ht="38.25" hidden="1">
      <c r="A100" s="196">
        <f>'Admón. Riesgos'!A69</f>
        <v>0</v>
      </c>
      <c r="B100" s="198">
        <f>'Admón. Riesgos'!D69</f>
        <v>0</v>
      </c>
      <c r="C100" s="25">
        <f>'Admón. Riesgos'!O69</f>
        <v>0</v>
      </c>
      <c r="D100" s="414"/>
      <c r="E100" s="113"/>
      <c r="F100" s="93"/>
      <c r="G100" s="93"/>
      <c r="H100" s="93"/>
      <c r="I100" s="93"/>
      <c r="J100" s="93"/>
      <c r="K100" s="166">
        <v>5</v>
      </c>
      <c r="L100" s="25" t="str">
        <f t="shared" si="2"/>
        <v>CATASTROFICO</v>
      </c>
      <c r="M100" s="166">
        <v>3</v>
      </c>
      <c r="N100" s="25" t="str">
        <f t="shared" si="3"/>
        <v>POSIBLE</v>
      </c>
      <c r="O100" s="7">
        <f t="shared" si="0"/>
        <v>15</v>
      </c>
      <c r="P100" s="25" t="s">
        <v>117</v>
      </c>
      <c r="Q100" s="169" t="str">
        <f t="shared" si="1"/>
        <v>Cambia la evaluación antes de controles</v>
      </c>
      <c r="R100" s="170"/>
    </row>
    <row r="101" spans="1:18" s="10" customFormat="1" ht="38.25" hidden="1">
      <c r="A101" s="196">
        <f>'Admón. Riesgos'!A70</f>
        <v>0</v>
      </c>
      <c r="B101" s="198">
        <f>'Admón. Riesgos'!D70</f>
        <v>0</v>
      </c>
      <c r="C101" s="25">
        <f>'Admón. Riesgos'!O70</f>
        <v>0</v>
      </c>
      <c r="D101" s="414"/>
      <c r="E101" s="113"/>
      <c r="F101" s="93"/>
      <c r="G101" s="93"/>
      <c r="H101" s="93"/>
      <c r="I101" s="93"/>
      <c r="J101" s="93"/>
      <c r="K101" s="166">
        <v>5</v>
      </c>
      <c r="L101" s="25" t="str">
        <f t="shared" si="2"/>
        <v>CATASTROFICO</v>
      </c>
      <c r="M101" s="166">
        <v>3</v>
      </c>
      <c r="N101" s="25" t="str">
        <f t="shared" si="3"/>
        <v>POSIBLE</v>
      </c>
      <c r="O101" s="7">
        <f t="shared" si="0"/>
        <v>15</v>
      </c>
      <c r="P101" s="25" t="s">
        <v>117</v>
      </c>
      <c r="Q101" s="169" t="str">
        <f t="shared" si="1"/>
        <v>Cambia la evaluación antes de controles</v>
      </c>
      <c r="R101" s="170"/>
    </row>
    <row r="102" spans="1:18" s="10" customFormat="1" ht="38.25" hidden="1">
      <c r="A102" s="196">
        <f>'Admón. Riesgos'!A71</f>
        <v>0</v>
      </c>
      <c r="B102" s="198">
        <f>'Admón. Riesgos'!D71</f>
        <v>0</v>
      </c>
      <c r="C102" s="25">
        <f>'Admón. Riesgos'!O71</f>
        <v>0</v>
      </c>
      <c r="D102" s="414"/>
      <c r="E102" s="113"/>
      <c r="F102" s="93"/>
      <c r="G102" s="93"/>
      <c r="H102" s="93"/>
      <c r="I102" s="93"/>
      <c r="J102" s="93"/>
      <c r="K102" s="166">
        <v>5</v>
      </c>
      <c r="L102" s="25" t="str">
        <f t="shared" si="2"/>
        <v>CATASTROFICO</v>
      </c>
      <c r="M102" s="166">
        <v>3</v>
      </c>
      <c r="N102" s="25" t="str">
        <f t="shared" si="3"/>
        <v>POSIBLE</v>
      </c>
      <c r="O102" s="7">
        <f t="shared" si="0"/>
        <v>15</v>
      </c>
      <c r="P102" s="25" t="s">
        <v>117</v>
      </c>
      <c r="Q102" s="169" t="str">
        <f t="shared" si="1"/>
        <v>Cambia la evaluación antes de controles</v>
      </c>
      <c r="R102" s="170"/>
    </row>
    <row r="103" spans="1:18" s="10" customFormat="1" ht="38.25" hidden="1">
      <c r="A103" s="196">
        <f>'Admón. Riesgos'!A72</f>
        <v>0</v>
      </c>
      <c r="B103" s="198">
        <f>'Admón. Riesgos'!D72</f>
        <v>0</v>
      </c>
      <c r="C103" s="25">
        <f>'Admón. Riesgos'!O72</f>
        <v>0</v>
      </c>
      <c r="D103" s="414"/>
      <c r="E103" s="113"/>
      <c r="F103" s="93"/>
      <c r="G103" s="93"/>
      <c r="H103" s="93"/>
      <c r="I103" s="93"/>
      <c r="J103" s="93"/>
      <c r="K103" s="166">
        <v>5</v>
      </c>
      <c r="L103" s="25" t="str">
        <f t="shared" si="2"/>
        <v>CATASTROFICO</v>
      </c>
      <c r="M103" s="166">
        <v>3</v>
      </c>
      <c r="N103" s="25" t="str">
        <f t="shared" si="3"/>
        <v>POSIBLE</v>
      </c>
      <c r="O103" s="7">
        <f t="shared" si="0"/>
        <v>15</v>
      </c>
      <c r="P103" s="25" t="s">
        <v>117</v>
      </c>
      <c r="Q103" s="169" t="str">
        <f t="shared" si="1"/>
        <v>Cambia la evaluación antes de controles</v>
      </c>
      <c r="R103" s="170"/>
    </row>
    <row r="104" spans="1:18" s="10" customFormat="1" ht="38.25" hidden="1">
      <c r="A104" s="196">
        <f>'Admón. Riesgos'!A73</f>
        <v>0</v>
      </c>
      <c r="B104" s="198">
        <f>'Admón. Riesgos'!D73</f>
        <v>0</v>
      </c>
      <c r="C104" s="25">
        <f>'Admón. Riesgos'!O73</f>
        <v>0</v>
      </c>
      <c r="D104" s="414"/>
      <c r="E104" s="113"/>
      <c r="F104" s="93"/>
      <c r="G104" s="93"/>
      <c r="H104" s="93"/>
      <c r="I104" s="93"/>
      <c r="J104" s="93"/>
      <c r="K104" s="166">
        <v>5</v>
      </c>
      <c r="L104" s="25" t="str">
        <f t="shared" si="2"/>
        <v>CATASTROFICO</v>
      </c>
      <c r="M104" s="166">
        <v>3</v>
      </c>
      <c r="N104" s="25" t="str">
        <f t="shared" si="3"/>
        <v>POSIBLE</v>
      </c>
      <c r="O104" s="7">
        <f t="shared" si="0"/>
        <v>15</v>
      </c>
      <c r="P104" s="25" t="s">
        <v>117</v>
      </c>
      <c r="Q104" s="169" t="str">
        <f t="shared" si="1"/>
        <v>Cambia la evaluación antes de controles</v>
      </c>
      <c r="R104" s="170"/>
    </row>
    <row r="105" spans="1:18" s="10" customFormat="1" ht="38.25" hidden="1">
      <c r="A105" s="196">
        <f>'Admón. Riesgos'!A74</f>
        <v>0</v>
      </c>
      <c r="B105" s="198">
        <f>'Admón. Riesgos'!D74</f>
        <v>0</v>
      </c>
      <c r="C105" s="25">
        <f>'Admón. Riesgos'!O74</f>
        <v>0</v>
      </c>
      <c r="D105" s="414"/>
      <c r="E105" s="113"/>
      <c r="F105" s="93"/>
      <c r="G105" s="93"/>
      <c r="H105" s="93"/>
      <c r="I105" s="93"/>
      <c r="J105" s="93"/>
      <c r="K105" s="166">
        <v>5</v>
      </c>
      <c r="L105" s="25" t="str">
        <f t="shared" si="2"/>
        <v>CATASTROFICO</v>
      </c>
      <c r="M105" s="166">
        <v>3</v>
      </c>
      <c r="N105" s="25" t="str">
        <f t="shared" si="3"/>
        <v>POSIBLE</v>
      </c>
      <c r="O105" s="7">
        <f t="shared" si="0"/>
        <v>15</v>
      </c>
      <c r="P105" s="25" t="s">
        <v>117</v>
      </c>
      <c r="Q105" s="169" t="str">
        <f t="shared" si="1"/>
        <v>Cambia la evaluación antes de controles</v>
      </c>
      <c r="R105" s="170"/>
    </row>
    <row r="106" spans="1:18" s="10" customFormat="1" ht="38.25" hidden="1">
      <c r="A106" s="196">
        <f>'Admón. Riesgos'!A75</f>
        <v>0</v>
      </c>
      <c r="B106" s="198">
        <f>'Admón. Riesgos'!D75</f>
        <v>0</v>
      </c>
      <c r="C106" s="25">
        <f>'Admón. Riesgos'!O75</f>
        <v>0</v>
      </c>
      <c r="D106" s="414"/>
      <c r="E106" s="113"/>
      <c r="F106" s="93"/>
      <c r="G106" s="93"/>
      <c r="H106" s="93"/>
      <c r="I106" s="93"/>
      <c r="J106" s="93"/>
      <c r="K106" s="166">
        <v>5</v>
      </c>
      <c r="L106" s="25" t="str">
        <f t="shared" si="2"/>
        <v>CATASTROFICO</v>
      </c>
      <c r="M106" s="166">
        <v>3</v>
      </c>
      <c r="N106" s="25" t="str">
        <f t="shared" si="3"/>
        <v>POSIBLE</v>
      </c>
      <c r="O106" s="7">
        <f t="shared" si="0"/>
        <v>15</v>
      </c>
      <c r="P106" s="25" t="s">
        <v>117</v>
      </c>
      <c r="Q106" s="169" t="str">
        <f t="shared" si="1"/>
        <v>Cambia la evaluación antes de controles</v>
      </c>
      <c r="R106" s="170"/>
    </row>
    <row r="107" spans="1:18" s="10" customFormat="1" ht="38.25" hidden="1">
      <c r="A107" s="196">
        <f>'Admón. Riesgos'!A76</f>
        <v>0</v>
      </c>
      <c r="B107" s="198">
        <f>'Admón. Riesgos'!D76</f>
        <v>0</v>
      </c>
      <c r="C107" s="25">
        <f>'Admón. Riesgos'!O76</f>
        <v>0</v>
      </c>
      <c r="D107" s="414"/>
      <c r="E107" s="113"/>
      <c r="F107" s="93"/>
      <c r="G107" s="93"/>
      <c r="H107" s="93"/>
      <c r="I107" s="93"/>
      <c r="J107" s="93"/>
      <c r="K107" s="166">
        <v>5</v>
      </c>
      <c r="L107" s="25" t="str">
        <f t="shared" si="2"/>
        <v>CATASTROFICO</v>
      </c>
      <c r="M107" s="166">
        <v>3</v>
      </c>
      <c r="N107" s="25" t="str">
        <f t="shared" si="3"/>
        <v>POSIBLE</v>
      </c>
      <c r="O107" s="7">
        <f t="shared" si="0"/>
        <v>15</v>
      </c>
      <c r="P107" s="25" t="s">
        <v>117</v>
      </c>
      <c r="Q107" s="169" t="str">
        <f t="shared" si="1"/>
        <v>Cambia la evaluación antes de controles</v>
      </c>
      <c r="R107" s="170"/>
    </row>
    <row r="108" spans="1:18" s="10" customFormat="1" ht="38.25" hidden="1">
      <c r="A108" s="196">
        <f>'Admón. Riesgos'!A77</f>
        <v>0</v>
      </c>
      <c r="B108" s="198">
        <f>'Admón. Riesgos'!D77</f>
        <v>0</v>
      </c>
      <c r="C108" s="25">
        <f>'Admón. Riesgos'!O77</f>
        <v>0</v>
      </c>
      <c r="D108" s="414"/>
      <c r="E108" s="113"/>
      <c r="F108" s="93"/>
      <c r="G108" s="93"/>
      <c r="H108" s="93"/>
      <c r="I108" s="93"/>
      <c r="J108" s="93"/>
      <c r="K108" s="166">
        <v>5</v>
      </c>
      <c r="L108" s="25" t="str">
        <f aca="true" t="shared" si="4" ref="L108:L126">IF(K108=3,"MODERADO",IF(K108=4,"MAYOR",IF(K108=5,"CATASTROFICO","")))</f>
        <v>CATASTROFICO</v>
      </c>
      <c r="M108" s="166">
        <v>3</v>
      </c>
      <c r="N108" s="25" t="str">
        <f aca="true" t="shared" si="5" ref="N108:N126">IF(M108=1,"RARA VEZ",IF(M108=2,"IMPROBABLE",IF(M108=3,"POSIBLE",IF(M108=4,"PROBABLE",IF(M108=5,"CASI SEGURO","")))))</f>
        <v>POSIBLE</v>
      </c>
      <c r="O108" s="7">
        <f aca="true" t="shared" si="6" ref="O108:O126">K108*M108</f>
        <v>15</v>
      </c>
      <c r="P108" s="25" t="s">
        <v>117</v>
      </c>
      <c r="Q108" s="169" t="str">
        <f aca="true" t="shared" si="7" ref="Q108:Q126">IF(P108=C108,"Se mantiene en la zona de riesgo",IF(AND(P108="*",C108="·"),"·","Cambia la evaluación antes de controles"))</f>
        <v>Cambia la evaluación antes de controles</v>
      </c>
      <c r="R108" s="170"/>
    </row>
    <row r="109" spans="1:18" s="10" customFormat="1" ht="38.25" hidden="1">
      <c r="A109" s="196">
        <f>'Admón. Riesgos'!A78</f>
        <v>0</v>
      </c>
      <c r="B109" s="198">
        <f>'Admón. Riesgos'!D78</f>
        <v>0</v>
      </c>
      <c r="C109" s="25">
        <f>'Admón. Riesgos'!O78</f>
        <v>0</v>
      </c>
      <c r="D109" s="414"/>
      <c r="E109" s="113"/>
      <c r="F109" s="93"/>
      <c r="G109" s="93"/>
      <c r="H109" s="93"/>
      <c r="I109" s="93"/>
      <c r="J109" s="93"/>
      <c r="K109" s="166">
        <v>5</v>
      </c>
      <c r="L109" s="25" t="str">
        <f t="shared" si="4"/>
        <v>CATASTROFICO</v>
      </c>
      <c r="M109" s="166">
        <v>3</v>
      </c>
      <c r="N109" s="25" t="str">
        <f t="shared" si="5"/>
        <v>POSIBLE</v>
      </c>
      <c r="O109" s="7">
        <f t="shared" si="6"/>
        <v>15</v>
      </c>
      <c r="P109" s="25" t="s">
        <v>117</v>
      </c>
      <c r="Q109" s="169" t="str">
        <f t="shared" si="7"/>
        <v>Cambia la evaluación antes de controles</v>
      </c>
      <c r="R109" s="170"/>
    </row>
    <row r="110" spans="1:18" s="10" customFormat="1" ht="38.25" hidden="1">
      <c r="A110" s="196">
        <f>'Admón. Riesgos'!A79</f>
        <v>0</v>
      </c>
      <c r="B110" s="198">
        <f>'Admón. Riesgos'!D79</f>
        <v>0</v>
      </c>
      <c r="C110" s="25">
        <f>'Admón. Riesgos'!O79</f>
        <v>0</v>
      </c>
      <c r="D110" s="414"/>
      <c r="E110" s="113"/>
      <c r="F110" s="93"/>
      <c r="G110" s="93"/>
      <c r="H110" s="93"/>
      <c r="I110" s="93"/>
      <c r="J110" s="93"/>
      <c r="K110" s="166">
        <v>5</v>
      </c>
      <c r="L110" s="25" t="str">
        <f t="shared" si="4"/>
        <v>CATASTROFICO</v>
      </c>
      <c r="M110" s="166">
        <v>3</v>
      </c>
      <c r="N110" s="25" t="str">
        <f t="shared" si="5"/>
        <v>POSIBLE</v>
      </c>
      <c r="O110" s="7">
        <f t="shared" si="6"/>
        <v>15</v>
      </c>
      <c r="P110" s="25" t="s">
        <v>117</v>
      </c>
      <c r="Q110" s="169" t="str">
        <f t="shared" si="7"/>
        <v>Cambia la evaluación antes de controles</v>
      </c>
      <c r="R110" s="170"/>
    </row>
    <row r="111" spans="1:18" s="10" customFormat="1" ht="38.25" hidden="1">
      <c r="A111" s="196">
        <f>'Admón. Riesgos'!A80</f>
        <v>0</v>
      </c>
      <c r="B111" s="198">
        <f>'Admón. Riesgos'!D80</f>
        <v>0</v>
      </c>
      <c r="C111" s="25">
        <f>'Admón. Riesgos'!O80</f>
        <v>0</v>
      </c>
      <c r="D111" s="414"/>
      <c r="E111" s="113"/>
      <c r="F111" s="93"/>
      <c r="G111" s="93"/>
      <c r="H111" s="93"/>
      <c r="I111" s="93"/>
      <c r="J111" s="93"/>
      <c r="K111" s="166">
        <v>5</v>
      </c>
      <c r="L111" s="25" t="str">
        <f t="shared" si="4"/>
        <v>CATASTROFICO</v>
      </c>
      <c r="M111" s="166">
        <v>3</v>
      </c>
      <c r="N111" s="25" t="str">
        <f t="shared" si="5"/>
        <v>POSIBLE</v>
      </c>
      <c r="O111" s="7">
        <f t="shared" si="6"/>
        <v>15</v>
      </c>
      <c r="P111" s="25" t="s">
        <v>117</v>
      </c>
      <c r="Q111" s="169" t="str">
        <f t="shared" si="7"/>
        <v>Cambia la evaluación antes de controles</v>
      </c>
      <c r="R111" s="170"/>
    </row>
    <row r="112" spans="1:18" s="10" customFormat="1" ht="38.25" hidden="1">
      <c r="A112" s="196">
        <f>'Admón. Riesgos'!A81</f>
        <v>0</v>
      </c>
      <c r="B112" s="198">
        <f>'Admón. Riesgos'!D81</f>
        <v>0</v>
      </c>
      <c r="C112" s="25">
        <f>'Admón. Riesgos'!O81</f>
        <v>0</v>
      </c>
      <c r="D112" s="414"/>
      <c r="E112" s="113"/>
      <c r="F112" s="93"/>
      <c r="G112" s="93"/>
      <c r="H112" s="93"/>
      <c r="I112" s="93"/>
      <c r="J112" s="93"/>
      <c r="K112" s="166">
        <v>5</v>
      </c>
      <c r="L112" s="25" t="str">
        <f t="shared" si="4"/>
        <v>CATASTROFICO</v>
      </c>
      <c r="M112" s="166">
        <v>3</v>
      </c>
      <c r="N112" s="25" t="str">
        <f t="shared" si="5"/>
        <v>POSIBLE</v>
      </c>
      <c r="O112" s="7">
        <f t="shared" si="6"/>
        <v>15</v>
      </c>
      <c r="P112" s="25" t="s">
        <v>117</v>
      </c>
      <c r="Q112" s="169" t="str">
        <f t="shared" si="7"/>
        <v>Cambia la evaluación antes de controles</v>
      </c>
      <c r="R112" s="170"/>
    </row>
    <row r="113" spans="1:18" s="10" customFormat="1" ht="38.25" hidden="1">
      <c r="A113" s="196">
        <f>'Admón. Riesgos'!A82</f>
        <v>0</v>
      </c>
      <c r="B113" s="198">
        <f>'Admón. Riesgos'!D82</f>
        <v>0</v>
      </c>
      <c r="C113" s="25">
        <f>'Admón. Riesgos'!O82</f>
        <v>0</v>
      </c>
      <c r="D113" s="414"/>
      <c r="E113" s="113"/>
      <c r="F113" s="93"/>
      <c r="G113" s="93"/>
      <c r="H113" s="93"/>
      <c r="I113" s="93"/>
      <c r="J113" s="93"/>
      <c r="K113" s="166">
        <v>5</v>
      </c>
      <c r="L113" s="25" t="str">
        <f t="shared" si="4"/>
        <v>CATASTROFICO</v>
      </c>
      <c r="M113" s="166">
        <v>3</v>
      </c>
      <c r="N113" s="25" t="str">
        <f t="shared" si="5"/>
        <v>POSIBLE</v>
      </c>
      <c r="O113" s="7">
        <f t="shared" si="6"/>
        <v>15</v>
      </c>
      <c r="P113" s="25" t="s">
        <v>117</v>
      </c>
      <c r="Q113" s="169" t="str">
        <f t="shared" si="7"/>
        <v>Cambia la evaluación antes de controles</v>
      </c>
      <c r="R113" s="170"/>
    </row>
    <row r="114" spans="1:18" s="10" customFormat="1" ht="38.25" hidden="1">
      <c r="A114" s="196">
        <f>'Admón. Riesgos'!A83</f>
        <v>0</v>
      </c>
      <c r="B114" s="198">
        <f>'Admón. Riesgos'!D83</f>
        <v>0</v>
      </c>
      <c r="C114" s="25">
        <f>'Admón. Riesgos'!O83</f>
        <v>0</v>
      </c>
      <c r="D114" s="414"/>
      <c r="E114" s="113"/>
      <c r="F114" s="93"/>
      <c r="G114" s="93"/>
      <c r="H114" s="93"/>
      <c r="I114" s="93"/>
      <c r="J114" s="93"/>
      <c r="K114" s="166">
        <v>5</v>
      </c>
      <c r="L114" s="25" t="str">
        <f t="shared" si="4"/>
        <v>CATASTROFICO</v>
      </c>
      <c r="M114" s="166">
        <v>3</v>
      </c>
      <c r="N114" s="25" t="str">
        <f t="shared" si="5"/>
        <v>POSIBLE</v>
      </c>
      <c r="O114" s="7">
        <f t="shared" si="6"/>
        <v>15</v>
      </c>
      <c r="P114" s="25" t="s">
        <v>117</v>
      </c>
      <c r="Q114" s="169" t="str">
        <f t="shared" si="7"/>
        <v>Cambia la evaluación antes de controles</v>
      </c>
      <c r="R114" s="170"/>
    </row>
    <row r="115" spans="1:18" s="10" customFormat="1" ht="38.25" hidden="1">
      <c r="A115" s="196">
        <f>'Admón. Riesgos'!A84</f>
        <v>0</v>
      </c>
      <c r="B115" s="198">
        <f>'Admón. Riesgos'!D84</f>
        <v>0</v>
      </c>
      <c r="C115" s="25">
        <f>'Admón. Riesgos'!O84</f>
        <v>0</v>
      </c>
      <c r="D115" s="414"/>
      <c r="E115" s="113"/>
      <c r="F115" s="93"/>
      <c r="G115" s="93"/>
      <c r="H115" s="93"/>
      <c r="I115" s="93"/>
      <c r="J115" s="93"/>
      <c r="K115" s="166">
        <v>5</v>
      </c>
      <c r="L115" s="25" t="str">
        <f t="shared" si="4"/>
        <v>CATASTROFICO</v>
      </c>
      <c r="M115" s="166">
        <v>3</v>
      </c>
      <c r="N115" s="25" t="str">
        <f t="shared" si="5"/>
        <v>POSIBLE</v>
      </c>
      <c r="O115" s="7">
        <f t="shared" si="6"/>
        <v>15</v>
      </c>
      <c r="P115" s="25" t="s">
        <v>117</v>
      </c>
      <c r="Q115" s="169" t="str">
        <f t="shared" si="7"/>
        <v>Cambia la evaluación antes de controles</v>
      </c>
      <c r="R115" s="170"/>
    </row>
    <row r="116" spans="1:18" s="10" customFormat="1" ht="38.25" hidden="1">
      <c r="A116" s="196">
        <f>'Admón. Riesgos'!A85</f>
        <v>0</v>
      </c>
      <c r="B116" s="198">
        <f>'Admón. Riesgos'!D85</f>
        <v>0</v>
      </c>
      <c r="C116" s="25">
        <f>'Admón. Riesgos'!O85</f>
        <v>0</v>
      </c>
      <c r="D116" s="414"/>
      <c r="E116" s="113"/>
      <c r="F116" s="93"/>
      <c r="G116" s="93"/>
      <c r="H116" s="93"/>
      <c r="I116" s="93"/>
      <c r="J116" s="93"/>
      <c r="K116" s="166">
        <v>5</v>
      </c>
      <c r="L116" s="25" t="str">
        <f t="shared" si="4"/>
        <v>CATASTROFICO</v>
      </c>
      <c r="M116" s="166">
        <v>3</v>
      </c>
      <c r="N116" s="25" t="str">
        <f t="shared" si="5"/>
        <v>POSIBLE</v>
      </c>
      <c r="O116" s="7">
        <f t="shared" si="6"/>
        <v>15</v>
      </c>
      <c r="P116" s="25" t="s">
        <v>117</v>
      </c>
      <c r="Q116" s="169" t="str">
        <f t="shared" si="7"/>
        <v>Cambia la evaluación antes de controles</v>
      </c>
      <c r="R116" s="170"/>
    </row>
    <row r="117" spans="1:18" s="10" customFormat="1" ht="38.25" hidden="1">
      <c r="A117" s="196">
        <f>'Admón. Riesgos'!A86</f>
        <v>0</v>
      </c>
      <c r="B117" s="198">
        <f>'Admón. Riesgos'!D86</f>
        <v>0</v>
      </c>
      <c r="C117" s="25">
        <f>'Admón. Riesgos'!O86</f>
        <v>0</v>
      </c>
      <c r="D117" s="414"/>
      <c r="E117" s="113"/>
      <c r="F117" s="93"/>
      <c r="G117" s="93"/>
      <c r="H117" s="93"/>
      <c r="I117" s="93"/>
      <c r="J117" s="93"/>
      <c r="K117" s="166">
        <v>5</v>
      </c>
      <c r="L117" s="25" t="str">
        <f t="shared" si="4"/>
        <v>CATASTROFICO</v>
      </c>
      <c r="M117" s="166">
        <v>3</v>
      </c>
      <c r="N117" s="25" t="str">
        <f t="shared" si="5"/>
        <v>POSIBLE</v>
      </c>
      <c r="O117" s="7">
        <f t="shared" si="6"/>
        <v>15</v>
      </c>
      <c r="P117" s="25" t="s">
        <v>117</v>
      </c>
      <c r="Q117" s="169" t="str">
        <f t="shared" si="7"/>
        <v>Cambia la evaluación antes de controles</v>
      </c>
      <c r="R117" s="170"/>
    </row>
    <row r="118" spans="1:18" s="10" customFormat="1" ht="38.25" hidden="1">
      <c r="A118" s="196">
        <f>'Admón. Riesgos'!A87</f>
        <v>0</v>
      </c>
      <c r="B118" s="198">
        <f>'Admón. Riesgos'!D87</f>
        <v>0</v>
      </c>
      <c r="C118" s="25">
        <f>'Admón. Riesgos'!O87</f>
        <v>0</v>
      </c>
      <c r="D118" s="414"/>
      <c r="E118" s="113"/>
      <c r="F118" s="93"/>
      <c r="G118" s="93"/>
      <c r="H118" s="93"/>
      <c r="I118" s="93"/>
      <c r="J118" s="93"/>
      <c r="K118" s="166">
        <v>5</v>
      </c>
      <c r="L118" s="25" t="str">
        <f t="shared" si="4"/>
        <v>CATASTROFICO</v>
      </c>
      <c r="M118" s="166">
        <v>3</v>
      </c>
      <c r="N118" s="25" t="str">
        <f t="shared" si="5"/>
        <v>POSIBLE</v>
      </c>
      <c r="O118" s="7">
        <f t="shared" si="6"/>
        <v>15</v>
      </c>
      <c r="P118" s="25" t="s">
        <v>117</v>
      </c>
      <c r="Q118" s="169" t="str">
        <f t="shared" si="7"/>
        <v>Cambia la evaluación antes de controles</v>
      </c>
      <c r="R118" s="170"/>
    </row>
    <row r="119" spans="1:18" s="10" customFormat="1" ht="38.25" hidden="1">
      <c r="A119" s="196">
        <f>'Admón. Riesgos'!A88</f>
        <v>0</v>
      </c>
      <c r="B119" s="198">
        <f>'Admón. Riesgos'!D88</f>
        <v>0</v>
      </c>
      <c r="C119" s="25">
        <f>'Admón. Riesgos'!O88</f>
        <v>0</v>
      </c>
      <c r="D119" s="414"/>
      <c r="E119" s="113"/>
      <c r="F119" s="93"/>
      <c r="G119" s="93"/>
      <c r="H119" s="93"/>
      <c r="I119" s="93"/>
      <c r="J119" s="93"/>
      <c r="K119" s="166">
        <v>5</v>
      </c>
      <c r="L119" s="25" t="str">
        <f t="shared" si="4"/>
        <v>CATASTROFICO</v>
      </c>
      <c r="M119" s="166">
        <v>3</v>
      </c>
      <c r="N119" s="25" t="str">
        <f t="shared" si="5"/>
        <v>POSIBLE</v>
      </c>
      <c r="O119" s="7">
        <f t="shared" si="6"/>
        <v>15</v>
      </c>
      <c r="P119" s="25" t="s">
        <v>117</v>
      </c>
      <c r="Q119" s="169" t="str">
        <f t="shared" si="7"/>
        <v>Cambia la evaluación antes de controles</v>
      </c>
      <c r="R119" s="170"/>
    </row>
    <row r="120" spans="1:18" s="10" customFormat="1" ht="38.25" hidden="1">
      <c r="A120" s="196">
        <f>'Admón. Riesgos'!A89</f>
        <v>0</v>
      </c>
      <c r="B120" s="198">
        <f>'Admón. Riesgos'!D89</f>
        <v>0</v>
      </c>
      <c r="C120" s="25">
        <f>'Admón. Riesgos'!O89</f>
        <v>0</v>
      </c>
      <c r="D120" s="414"/>
      <c r="E120" s="113"/>
      <c r="F120" s="93"/>
      <c r="G120" s="93"/>
      <c r="H120" s="93"/>
      <c r="I120" s="93"/>
      <c r="J120" s="93"/>
      <c r="K120" s="166">
        <v>5</v>
      </c>
      <c r="L120" s="25" t="str">
        <f t="shared" si="4"/>
        <v>CATASTROFICO</v>
      </c>
      <c r="M120" s="166">
        <v>3</v>
      </c>
      <c r="N120" s="25" t="str">
        <f t="shared" si="5"/>
        <v>POSIBLE</v>
      </c>
      <c r="O120" s="7">
        <f t="shared" si="6"/>
        <v>15</v>
      </c>
      <c r="P120" s="25" t="s">
        <v>117</v>
      </c>
      <c r="Q120" s="169" t="str">
        <f t="shared" si="7"/>
        <v>Cambia la evaluación antes de controles</v>
      </c>
      <c r="R120" s="170"/>
    </row>
    <row r="121" spans="1:18" s="10" customFormat="1" ht="38.25" hidden="1">
      <c r="A121" s="196">
        <f>'Admón. Riesgos'!A90</f>
        <v>0</v>
      </c>
      <c r="B121" s="198">
        <f>'Admón. Riesgos'!D90</f>
        <v>0</v>
      </c>
      <c r="C121" s="25">
        <f>'Admón. Riesgos'!O90</f>
        <v>0</v>
      </c>
      <c r="D121" s="414"/>
      <c r="E121" s="113"/>
      <c r="F121" s="93"/>
      <c r="G121" s="93"/>
      <c r="H121" s="93"/>
      <c r="I121" s="93"/>
      <c r="J121" s="93"/>
      <c r="K121" s="166">
        <v>5</v>
      </c>
      <c r="L121" s="25" t="str">
        <f t="shared" si="4"/>
        <v>CATASTROFICO</v>
      </c>
      <c r="M121" s="166">
        <v>3</v>
      </c>
      <c r="N121" s="25" t="str">
        <f t="shared" si="5"/>
        <v>POSIBLE</v>
      </c>
      <c r="O121" s="7">
        <f t="shared" si="6"/>
        <v>15</v>
      </c>
      <c r="P121" s="25" t="s">
        <v>117</v>
      </c>
      <c r="Q121" s="169" t="str">
        <f t="shared" si="7"/>
        <v>Cambia la evaluación antes de controles</v>
      </c>
      <c r="R121" s="170"/>
    </row>
    <row r="122" spans="1:18" s="10" customFormat="1" ht="38.25" hidden="1">
      <c r="A122" s="196">
        <f>'Admón. Riesgos'!A91</f>
        <v>0</v>
      </c>
      <c r="B122" s="198">
        <f>'Admón. Riesgos'!D91</f>
        <v>0</v>
      </c>
      <c r="C122" s="25">
        <f>'Admón. Riesgos'!O91</f>
        <v>0</v>
      </c>
      <c r="D122" s="414"/>
      <c r="E122" s="113"/>
      <c r="F122" s="93"/>
      <c r="G122" s="93"/>
      <c r="H122" s="93"/>
      <c r="I122" s="93"/>
      <c r="J122" s="93"/>
      <c r="K122" s="166">
        <v>5</v>
      </c>
      <c r="L122" s="25" t="str">
        <f t="shared" si="4"/>
        <v>CATASTROFICO</v>
      </c>
      <c r="M122" s="166">
        <v>3</v>
      </c>
      <c r="N122" s="25" t="str">
        <f t="shared" si="5"/>
        <v>POSIBLE</v>
      </c>
      <c r="O122" s="7">
        <f t="shared" si="6"/>
        <v>15</v>
      </c>
      <c r="P122" s="25" t="s">
        <v>117</v>
      </c>
      <c r="Q122" s="169" t="str">
        <f t="shared" si="7"/>
        <v>Cambia la evaluación antes de controles</v>
      </c>
      <c r="R122" s="170"/>
    </row>
    <row r="123" spans="1:18" s="10" customFormat="1" ht="38.25" hidden="1">
      <c r="A123" s="196">
        <f>'Admón. Riesgos'!A92</f>
        <v>0</v>
      </c>
      <c r="B123" s="198">
        <f>'Admón. Riesgos'!D92</f>
        <v>0</v>
      </c>
      <c r="C123" s="25">
        <f>'Admón. Riesgos'!O92</f>
        <v>0</v>
      </c>
      <c r="D123" s="414"/>
      <c r="E123" s="113"/>
      <c r="F123" s="93"/>
      <c r="G123" s="93"/>
      <c r="H123" s="93"/>
      <c r="I123" s="93"/>
      <c r="J123" s="93"/>
      <c r="K123" s="166">
        <v>5</v>
      </c>
      <c r="L123" s="25" t="str">
        <f t="shared" si="4"/>
        <v>CATASTROFICO</v>
      </c>
      <c r="M123" s="166">
        <v>3</v>
      </c>
      <c r="N123" s="25" t="str">
        <f t="shared" si="5"/>
        <v>POSIBLE</v>
      </c>
      <c r="O123" s="7">
        <f t="shared" si="6"/>
        <v>15</v>
      </c>
      <c r="P123" s="25" t="s">
        <v>117</v>
      </c>
      <c r="Q123" s="169" t="str">
        <f t="shared" si="7"/>
        <v>Cambia la evaluación antes de controles</v>
      </c>
      <c r="R123" s="170"/>
    </row>
    <row r="124" spans="1:18" s="10" customFormat="1" ht="38.25" hidden="1">
      <c r="A124" s="196">
        <f>'Admón. Riesgos'!A93</f>
        <v>0</v>
      </c>
      <c r="B124" s="198">
        <f>'Admón. Riesgos'!D93</f>
        <v>0</v>
      </c>
      <c r="C124" s="25">
        <f>'Admón. Riesgos'!O93</f>
        <v>0</v>
      </c>
      <c r="D124" s="414"/>
      <c r="E124" s="113"/>
      <c r="F124" s="93"/>
      <c r="G124" s="93"/>
      <c r="H124" s="93"/>
      <c r="I124" s="93"/>
      <c r="J124" s="93"/>
      <c r="K124" s="166">
        <v>5</v>
      </c>
      <c r="L124" s="25" t="str">
        <f t="shared" si="4"/>
        <v>CATASTROFICO</v>
      </c>
      <c r="M124" s="166">
        <v>3</v>
      </c>
      <c r="N124" s="25" t="str">
        <f t="shared" si="5"/>
        <v>POSIBLE</v>
      </c>
      <c r="O124" s="7">
        <f t="shared" si="6"/>
        <v>15</v>
      </c>
      <c r="P124" s="25" t="s">
        <v>117</v>
      </c>
      <c r="Q124" s="169" t="str">
        <f t="shared" si="7"/>
        <v>Cambia la evaluación antes de controles</v>
      </c>
      <c r="R124" s="170"/>
    </row>
    <row r="125" spans="1:18" s="10" customFormat="1" ht="38.25" hidden="1">
      <c r="A125" s="196">
        <f>'Admón. Riesgos'!A94</f>
        <v>0</v>
      </c>
      <c r="B125" s="198">
        <f>'Admón. Riesgos'!D94</f>
        <v>0</v>
      </c>
      <c r="C125" s="25">
        <f>'Admón. Riesgos'!O94</f>
        <v>0</v>
      </c>
      <c r="D125" s="414"/>
      <c r="E125" s="113"/>
      <c r="F125" s="93"/>
      <c r="G125" s="93"/>
      <c r="H125" s="93"/>
      <c r="I125" s="93"/>
      <c r="J125" s="93"/>
      <c r="K125" s="166">
        <v>5</v>
      </c>
      <c r="L125" s="25" t="str">
        <f t="shared" si="4"/>
        <v>CATASTROFICO</v>
      </c>
      <c r="M125" s="166">
        <v>3</v>
      </c>
      <c r="N125" s="25" t="str">
        <f t="shared" si="5"/>
        <v>POSIBLE</v>
      </c>
      <c r="O125" s="7">
        <f t="shared" si="6"/>
        <v>15</v>
      </c>
      <c r="P125" s="25" t="s">
        <v>117</v>
      </c>
      <c r="Q125" s="169" t="str">
        <f t="shared" si="7"/>
        <v>Cambia la evaluación antes de controles</v>
      </c>
      <c r="R125" s="170"/>
    </row>
    <row r="126" spans="1:18" s="10" customFormat="1" ht="38.25" hidden="1">
      <c r="A126" s="196">
        <f>'Admón. Riesgos'!A95</f>
        <v>0</v>
      </c>
      <c r="B126" s="198">
        <f>'Admón. Riesgos'!D95</f>
        <v>0</v>
      </c>
      <c r="C126" s="25">
        <f>'Admón. Riesgos'!O95</f>
        <v>0</v>
      </c>
      <c r="D126" s="414"/>
      <c r="E126" s="113"/>
      <c r="F126" s="93"/>
      <c r="G126" s="93"/>
      <c r="H126" s="93"/>
      <c r="I126" s="93"/>
      <c r="J126" s="93"/>
      <c r="K126" s="166">
        <v>5</v>
      </c>
      <c r="L126" s="25" t="str">
        <f t="shared" si="4"/>
        <v>CATASTROFICO</v>
      </c>
      <c r="M126" s="166">
        <v>3</v>
      </c>
      <c r="N126" s="25" t="str">
        <f t="shared" si="5"/>
        <v>POSIBLE</v>
      </c>
      <c r="O126" s="7">
        <f t="shared" si="6"/>
        <v>15</v>
      </c>
      <c r="P126" s="25" t="s">
        <v>117</v>
      </c>
      <c r="Q126" s="169" t="str">
        <f t="shared" si="7"/>
        <v>Cambia la evaluación antes de controles</v>
      </c>
      <c r="R126" s="170"/>
    </row>
    <row r="127" spans="1:18" s="10" customFormat="1" ht="12.75" customHeight="1" hidden="1">
      <c r="A127" s="196">
        <f>'Admón. Riesgos'!A96</f>
        <v>0</v>
      </c>
      <c r="B127" s="198">
        <f>'Admón. Riesgos'!D96</f>
        <v>0</v>
      </c>
      <c r="C127" s="25">
        <f>'Admón. Riesgos'!O96</f>
        <v>0</v>
      </c>
      <c r="D127" s="414"/>
      <c r="E127" s="113"/>
      <c r="F127" s="93"/>
      <c r="G127" s="93"/>
      <c r="H127" s="93"/>
      <c r="I127" s="93"/>
      <c r="J127" s="93"/>
      <c r="K127" s="166"/>
      <c r="L127" s="25"/>
      <c r="M127" s="166">
        <v>3</v>
      </c>
      <c r="N127" s="25"/>
      <c r="O127" s="7"/>
      <c r="P127" s="25"/>
      <c r="Q127" s="197"/>
      <c r="R127" s="170"/>
    </row>
    <row r="128" spans="1:18" s="2" customFormat="1" ht="22.5" customHeight="1">
      <c r="A128" s="171" t="s">
        <v>0</v>
      </c>
      <c r="B128" s="412" t="str">
        <f>'Admón. Riesgos'!B44:G44</f>
        <v>RESPONSABLES DE LOS PROCESOS DEL SIGC DE LA CDMB</v>
      </c>
      <c r="C128" s="412"/>
      <c r="D128" s="412"/>
      <c r="E128" s="412"/>
      <c r="F128" s="412"/>
      <c r="G128" s="150" t="s">
        <v>3</v>
      </c>
      <c r="H128" s="413" t="str">
        <f>'Admón. Riesgos'!I44</f>
        <v>29 DE ENERO DE 2020</v>
      </c>
      <c r="I128" s="413"/>
      <c r="J128" s="413"/>
      <c r="K128" s="413"/>
      <c r="L128" s="413"/>
      <c r="M128" s="413"/>
      <c r="N128" s="413"/>
      <c r="O128" s="413"/>
      <c r="P128" s="413"/>
      <c r="Q128" s="413"/>
      <c r="R128" s="413"/>
    </row>
    <row r="129" spans="1:18" s="1" customFormat="1" ht="22.5" customHeight="1">
      <c r="A129" s="171" t="s">
        <v>1</v>
      </c>
      <c r="B129" s="412" t="str">
        <f>'Admón. Riesgos'!B45:G45</f>
        <v>EQUIPO LIDER SIGC</v>
      </c>
      <c r="C129" s="412"/>
      <c r="D129" s="412"/>
      <c r="E129" s="412"/>
      <c r="F129" s="412"/>
      <c r="G129" s="150" t="s">
        <v>3</v>
      </c>
      <c r="H129" s="413" t="str">
        <f>'Admón. Riesgos'!I45</f>
        <v>29 DE ENERO DE 2020</v>
      </c>
      <c r="I129" s="413"/>
      <c r="J129" s="413"/>
      <c r="K129" s="413"/>
      <c r="L129" s="413"/>
      <c r="M129" s="413"/>
      <c r="N129" s="413"/>
      <c r="O129" s="413"/>
      <c r="P129" s="413"/>
      <c r="Q129" s="413"/>
      <c r="R129" s="413"/>
    </row>
    <row r="130" spans="1:27" s="1" customFormat="1" ht="22.5" customHeight="1">
      <c r="A130" s="171" t="s">
        <v>2</v>
      </c>
      <c r="B130" s="412" t="str">
        <f>'Admón. Riesgos'!B46:G46</f>
        <v>COMITÉ MODELO INTEGRADO DE PLANEACIÓN Y GESTIÓN DE LA CDMB</v>
      </c>
      <c r="C130" s="412"/>
      <c r="D130" s="412"/>
      <c r="E130" s="412"/>
      <c r="F130" s="412"/>
      <c r="G130" s="150" t="s">
        <v>3</v>
      </c>
      <c r="H130" s="413" t="str">
        <f>'Admón. Riesgos'!I46</f>
        <v>30 DE ENERO DE 2020</v>
      </c>
      <c r="I130" s="413"/>
      <c r="J130" s="413"/>
      <c r="K130" s="413"/>
      <c r="L130" s="413"/>
      <c r="M130" s="413"/>
      <c r="N130" s="413"/>
      <c r="O130" s="413"/>
      <c r="P130" s="413"/>
      <c r="Q130" s="413"/>
      <c r="R130" s="413"/>
      <c r="S130" s="3"/>
      <c r="T130" s="3"/>
      <c r="U130" s="3"/>
      <c r="V130" s="3"/>
      <c r="W130" s="3"/>
      <c r="X130" s="3"/>
      <c r="Y130" s="3"/>
      <c r="Z130" s="3"/>
      <c r="AA130" s="3"/>
    </row>
    <row r="183" ht="13.5" thickBot="1"/>
    <row r="184" spans="1:17" ht="26.25" thickBot="1">
      <c r="A184" s="91" t="s">
        <v>10</v>
      </c>
      <c r="B184" s="92"/>
      <c r="C184" s="90" t="s">
        <v>81</v>
      </c>
      <c r="D184" s="91" t="s">
        <v>117</v>
      </c>
      <c r="E184" s="91" t="s">
        <v>6</v>
      </c>
      <c r="F184" s="91" t="s">
        <v>49</v>
      </c>
      <c r="G184" s="92"/>
      <c r="H184" s="92">
        <v>1</v>
      </c>
      <c r="I184" s="91" t="s">
        <v>60</v>
      </c>
      <c r="J184" s="89" t="s">
        <v>72</v>
      </c>
      <c r="K184" s="89">
        <v>1</v>
      </c>
      <c r="L184" s="89">
        <v>1</v>
      </c>
      <c r="M184" s="75">
        <v>5</v>
      </c>
      <c r="N184" s="76" t="s">
        <v>117</v>
      </c>
      <c r="O184" s="89"/>
      <c r="P184" s="89"/>
      <c r="Q184" s="5">
        <v>1</v>
      </c>
    </row>
    <row r="185" spans="1:17" ht="26.25" thickBot="1">
      <c r="A185" s="91" t="s">
        <v>11</v>
      </c>
      <c r="B185" s="89" t="s">
        <v>69</v>
      </c>
      <c r="C185" s="90" t="s">
        <v>82</v>
      </c>
      <c r="D185" s="91" t="s">
        <v>118</v>
      </c>
      <c r="E185" s="91" t="s">
        <v>125</v>
      </c>
      <c r="F185" s="91" t="s">
        <v>52</v>
      </c>
      <c r="G185" s="91">
        <v>3</v>
      </c>
      <c r="H185" s="92">
        <v>2</v>
      </c>
      <c r="I185" s="91" t="s">
        <v>58</v>
      </c>
      <c r="J185" s="89" t="s">
        <v>73</v>
      </c>
      <c r="K185" s="89">
        <v>2</v>
      </c>
      <c r="L185" s="89">
        <v>2</v>
      </c>
      <c r="M185" s="80">
        <v>10</v>
      </c>
      <c r="N185" s="76" t="s">
        <v>118</v>
      </c>
      <c r="O185" s="89"/>
      <c r="P185" s="89"/>
      <c r="Q185" s="5">
        <v>4</v>
      </c>
    </row>
    <row r="186" spans="1:17" ht="12.75">
      <c r="A186" s="91" t="s">
        <v>12</v>
      </c>
      <c r="B186" s="89" t="s">
        <v>70</v>
      </c>
      <c r="C186" s="90"/>
      <c r="D186" s="91" t="s">
        <v>119</v>
      </c>
      <c r="E186" s="91" t="s">
        <v>126</v>
      </c>
      <c r="F186" s="91" t="s">
        <v>53</v>
      </c>
      <c r="G186" s="91">
        <v>2</v>
      </c>
      <c r="H186" s="92">
        <v>3</v>
      </c>
      <c r="I186" s="91" t="s">
        <v>56</v>
      </c>
      <c r="J186" s="89" t="s">
        <v>74</v>
      </c>
      <c r="K186" s="89">
        <v>3</v>
      </c>
      <c r="L186" s="89">
        <v>3</v>
      </c>
      <c r="M186" s="80">
        <v>15</v>
      </c>
      <c r="N186" s="76" t="s">
        <v>119</v>
      </c>
      <c r="O186" s="89"/>
      <c r="P186" s="89"/>
      <c r="Q186" s="5">
        <v>6</v>
      </c>
    </row>
    <row r="187" spans="1:17" ht="25.5">
      <c r="A187" s="92"/>
      <c r="B187" s="92"/>
      <c r="C187" s="90"/>
      <c r="D187" s="91" t="s">
        <v>120</v>
      </c>
      <c r="E187" s="91" t="s">
        <v>127</v>
      </c>
      <c r="F187" s="91" t="s">
        <v>54</v>
      </c>
      <c r="G187" s="91">
        <v>1</v>
      </c>
      <c r="H187" s="92">
        <v>4</v>
      </c>
      <c r="I187" s="91" t="s">
        <v>56</v>
      </c>
      <c r="J187" s="89" t="s">
        <v>75</v>
      </c>
      <c r="K187" s="89">
        <v>4</v>
      </c>
      <c r="L187" s="89">
        <v>4</v>
      </c>
      <c r="M187" s="80">
        <v>20</v>
      </c>
      <c r="N187" s="81" t="s">
        <v>120</v>
      </c>
      <c r="O187" s="89"/>
      <c r="P187" s="89"/>
      <c r="Q187" s="5">
        <v>8</v>
      </c>
    </row>
    <row r="188" spans="1:17" ht="25.5">
      <c r="A188" s="92"/>
      <c r="B188" s="92"/>
      <c r="C188" s="92"/>
      <c r="D188" s="91"/>
      <c r="E188" s="91"/>
      <c r="F188" s="92"/>
      <c r="G188" s="91"/>
      <c r="H188" s="92">
        <v>6</v>
      </c>
      <c r="I188" s="91" t="s">
        <v>57</v>
      </c>
      <c r="J188" s="89" t="s">
        <v>79</v>
      </c>
      <c r="K188" s="89">
        <v>5</v>
      </c>
      <c r="L188" s="89">
        <v>5</v>
      </c>
      <c r="M188" s="80">
        <v>30</v>
      </c>
      <c r="N188" s="81" t="s">
        <v>4</v>
      </c>
      <c r="O188" s="89"/>
      <c r="P188" s="89"/>
      <c r="Q188" s="5">
        <v>10</v>
      </c>
    </row>
    <row r="189" spans="1:16" ht="25.5">
      <c r="A189" s="92"/>
      <c r="B189" s="92"/>
      <c r="C189" s="92"/>
      <c r="D189" s="92"/>
      <c r="E189" s="92"/>
      <c r="F189" s="92"/>
      <c r="G189" s="91"/>
      <c r="H189" s="92">
        <v>9</v>
      </c>
      <c r="I189" s="91" t="s">
        <v>61</v>
      </c>
      <c r="J189" s="89" t="s">
        <v>71</v>
      </c>
      <c r="K189" s="89"/>
      <c r="L189" s="89"/>
      <c r="M189" s="80">
        <v>40</v>
      </c>
      <c r="N189" s="81" t="s">
        <v>4</v>
      </c>
      <c r="O189" s="89"/>
      <c r="P189" s="89"/>
    </row>
    <row r="190" spans="1:16" ht="25.5">
      <c r="A190" s="92"/>
      <c r="B190" s="92"/>
      <c r="C190" s="92"/>
      <c r="D190" s="92"/>
      <c r="E190" s="92"/>
      <c r="F190" s="92"/>
      <c r="G190" s="92"/>
      <c r="H190" s="92"/>
      <c r="I190" s="92"/>
      <c r="J190" s="89" t="s">
        <v>112</v>
      </c>
      <c r="K190" s="89"/>
      <c r="L190" s="89"/>
      <c r="M190" s="80">
        <v>60</v>
      </c>
      <c r="N190" s="81" t="s">
        <v>5</v>
      </c>
      <c r="O190" s="89"/>
      <c r="P190" s="89"/>
    </row>
    <row r="191" spans="1:16" ht="12.75">
      <c r="A191" s="92"/>
      <c r="B191" s="92"/>
      <c r="C191" s="92"/>
      <c r="D191" s="92"/>
      <c r="E191" s="92"/>
      <c r="F191" s="92"/>
      <c r="G191" s="92"/>
      <c r="H191" s="92"/>
      <c r="I191" s="92"/>
      <c r="J191" s="89" t="s">
        <v>113</v>
      </c>
      <c r="K191" s="92"/>
      <c r="L191" s="92"/>
      <c r="M191" s="92">
        <v>0</v>
      </c>
      <c r="N191" s="91" t="s">
        <v>78</v>
      </c>
      <c r="O191" s="92"/>
      <c r="P191" s="92"/>
    </row>
    <row r="192" spans="1:16" ht="12.75">
      <c r="A192" s="92"/>
      <c r="B192" s="92"/>
      <c r="C192" s="92"/>
      <c r="D192" s="92"/>
      <c r="E192" s="92"/>
      <c r="F192" s="92"/>
      <c r="G192" s="92"/>
      <c r="H192" s="92"/>
      <c r="I192" s="92"/>
      <c r="J192" s="91"/>
      <c r="K192" s="92"/>
      <c r="L192" s="92"/>
      <c r="M192" s="92">
        <v>0</v>
      </c>
      <c r="N192" s="91" t="s">
        <v>78</v>
      </c>
      <c r="O192" s="92"/>
      <c r="P192" s="92"/>
    </row>
  </sheetData>
  <sheetProtection/>
  <mergeCells count="245">
    <mergeCell ref="A60:A62"/>
    <mergeCell ref="R60:R62"/>
    <mergeCell ref="A41:A43"/>
    <mergeCell ref="A44:A48"/>
    <mergeCell ref="A49:A50"/>
    <mergeCell ref="B49:B50"/>
    <mergeCell ref="C49:C50"/>
    <mergeCell ref="B44:B45"/>
    <mergeCell ref="C44:C45"/>
    <mergeCell ref="B46:B47"/>
    <mergeCell ref="C46:C47"/>
    <mergeCell ref="B51:B54"/>
    <mergeCell ref="C51:C54"/>
    <mergeCell ref="B41:B43"/>
    <mergeCell ref="C41:C43"/>
    <mergeCell ref="B60:B62"/>
    <mergeCell ref="C60:C62"/>
    <mergeCell ref="N44:N45"/>
    <mergeCell ref="Q44:Q45"/>
    <mergeCell ref="L36:L37"/>
    <mergeCell ref="M36:M37"/>
    <mergeCell ref="M31:M34"/>
    <mergeCell ref="P36:P37"/>
    <mergeCell ref="Q36:Q37"/>
    <mergeCell ref="R36:R37"/>
    <mergeCell ref="A51:A58"/>
    <mergeCell ref="K55:K58"/>
    <mergeCell ref="R51:R54"/>
    <mergeCell ref="P51:P54"/>
    <mergeCell ref="Q51:Q54"/>
    <mergeCell ref="B36:B37"/>
    <mergeCell ref="N31:N34"/>
    <mergeCell ref="P31:P34"/>
    <mergeCell ref="C55:C58"/>
    <mergeCell ref="B55:B58"/>
    <mergeCell ref="B15:B16"/>
    <mergeCell ref="B18:B19"/>
    <mergeCell ref="B11:B12"/>
    <mergeCell ref="C13:C14"/>
    <mergeCell ref="K27:K29"/>
    <mergeCell ref="L27:L29"/>
    <mergeCell ref="A36:A37"/>
    <mergeCell ref="Q25:Q26"/>
    <mergeCell ref="R25:R26"/>
    <mergeCell ref="A27:A29"/>
    <mergeCell ref="B27:B29"/>
    <mergeCell ref="C27:C29"/>
    <mergeCell ref="P27:P29"/>
    <mergeCell ref="P25:P26"/>
    <mergeCell ref="Q31:Q34"/>
    <mergeCell ref="R31:R34"/>
    <mergeCell ref="A21:A26"/>
    <mergeCell ref="K25:K26"/>
    <mergeCell ref="L25:L26"/>
    <mergeCell ref="M25:M26"/>
    <mergeCell ref="N25:N26"/>
    <mergeCell ref="A30:A35"/>
    <mergeCell ref="C36:C37"/>
    <mergeCell ref="K36:K37"/>
    <mergeCell ref="R69:R70"/>
    <mergeCell ref="R71:R72"/>
    <mergeCell ref="N69:N70"/>
    <mergeCell ref="P69:P70"/>
    <mergeCell ref="N71:N72"/>
    <mergeCell ref="L38:L40"/>
    <mergeCell ref="N41:N43"/>
    <mergeCell ref="M38:M40"/>
    <mergeCell ref="N60:N62"/>
    <mergeCell ref="R46:R47"/>
    <mergeCell ref="Q69:Q70"/>
    <mergeCell ref="R55:R58"/>
    <mergeCell ref="N55:N58"/>
    <mergeCell ref="P55:P58"/>
    <mergeCell ref="Q60:Q62"/>
    <mergeCell ref="P60:P62"/>
    <mergeCell ref="P46:P47"/>
    <mergeCell ref="N46:N47"/>
    <mergeCell ref="Q46:Q47"/>
    <mergeCell ref="N51:N54"/>
    <mergeCell ref="P44:P45"/>
    <mergeCell ref="Q55:Q58"/>
    <mergeCell ref="K69:K70"/>
    <mergeCell ref="L69:L70"/>
    <mergeCell ref="M69:M70"/>
    <mergeCell ref="K71:K72"/>
    <mergeCell ref="L71:L72"/>
    <mergeCell ref="M71:M72"/>
    <mergeCell ref="K41:K43"/>
    <mergeCell ref="L41:L43"/>
    <mergeCell ref="M41:M43"/>
    <mergeCell ref="K60:K62"/>
    <mergeCell ref="L46:L47"/>
    <mergeCell ref="M46:M47"/>
    <mergeCell ref="K51:K54"/>
    <mergeCell ref="L51:L54"/>
    <mergeCell ref="M51:M54"/>
    <mergeCell ref="L60:L62"/>
    <mergeCell ref="M60:M62"/>
    <mergeCell ref="K46:K47"/>
    <mergeCell ref="K49:K50"/>
    <mergeCell ref="L55:L58"/>
    <mergeCell ref="M55:M58"/>
    <mergeCell ref="A1:B4"/>
    <mergeCell ref="C5:R6"/>
    <mergeCell ref="C1:R2"/>
    <mergeCell ref="C3:G3"/>
    <mergeCell ref="H3:M3"/>
    <mergeCell ref="N3:R3"/>
    <mergeCell ref="N13:N14"/>
    <mergeCell ref="P41:P43"/>
    <mergeCell ref="Q41:Q43"/>
    <mergeCell ref="R41:R43"/>
    <mergeCell ref="Q13:Q14"/>
    <mergeCell ref="Q18:Q19"/>
    <mergeCell ref="N15:N16"/>
    <mergeCell ref="P15:P16"/>
    <mergeCell ref="N21:N23"/>
    <mergeCell ref="R13:R14"/>
    <mergeCell ref="N18:N19"/>
    <mergeCell ref="R27:R29"/>
    <mergeCell ref="N36:N37"/>
    <mergeCell ref="A15:A16"/>
    <mergeCell ref="A18:A20"/>
    <mergeCell ref="C4:G4"/>
    <mergeCell ref="H4:M4"/>
    <mergeCell ref="N4:R4"/>
    <mergeCell ref="B25:B26"/>
    <mergeCell ref="C25:C26"/>
    <mergeCell ref="C31:C34"/>
    <mergeCell ref="B31:B34"/>
    <mergeCell ref="F9:F10"/>
    <mergeCell ref="I9:I10"/>
    <mergeCell ref="Q9:R9"/>
    <mergeCell ref="D9:D10"/>
    <mergeCell ref="E9:E10"/>
    <mergeCell ref="Q15:Q16"/>
    <mergeCell ref="R11:R12"/>
    <mergeCell ref="K13:K14"/>
    <mergeCell ref="L13:L14"/>
    <mergeCell ref="M13:M14"/>
    <mergeCell ref="K15:K16"/>
    <mergeCell ref="L15:L16"/>
    <mergeCell ref="M15:M16"/>
    <mergeCell ref="C21:C23"/>
    <mergeCell ref="B21:B23"/>
    <mergeCell ref="Q27:Q29"/>
    <mergeCell ref="N11:N12"/>
    <mergeCell ref="P11:P12"/>
    <mergeCell ref="Q11:Q12"/>
    <mergeCell ref="P13:P14"/>
    <mergeCell ref="J9:J10"/>
    <mergeCell ref="K9:P9"/>
    <mergeCell ref="A8:R8"/>
    <mergeCell ref="A9:A10"/>
    <mergeCell ref="B9:B10"/>
    <mergeCell ref="C9:C10"/>
    <mergeCell ref="H9:H10"/>
    <mergeCell ref="G9:G10"/>
    <mergeCell ref="B13:B14"/>
    <mergeCell ref="A11:A14"/>
    <mergeCell ref="M11:M12"/>
    <mergeCell ref="R15:R16"/>
    <mergeCell ref="R18:R19"/>
    <mergeCell ref="M18:M19"/>
    <mergeCell ref="R21:R23"/>
    <mergeCell ref="Q21:Q23"/>
    <mergeCell ref="K31:K34"/>
    <mergeCell ref="L31:L34"/>
    <mergeCell ref="C15:C16"/>
    <mergeCell ref="C11:C12"/>
    <mergeCell ref="K11:K12"/>
    <mergeCell ref="L11:L12"/>
    <mergeCell ref="C18:C19"/>
    <mergeCell ref="K18:K19"/>
    <mergeCell ref="L18:L19"/>
    <mergeCell ref="M27:M29"/>
    <mergeCell ref="K21:K23"/>
    <mergeCell ref="L21:L23"/>
    <mergeCell ref="M21:M23"/>
    <mergeCell ref="N27:N29"/>
    <mergeCell ref="P21:P23"/>
    <mergeCell ref="O18:O19"/>
    <mergeCell ref="P18:P19"/>
    <mergeCell ref="B129:F129"/>
    <mergeCell ref="B130:F130"/>
    <mergeCell ref="H128:R128"/>
    <mergeCell ref="H130:R130"/>
    <mergeCell ref="H129:R129"/>
    <mergeCell ref="B128:F128"/>
    <mergeCell ref="C67:C68"/>
    <mergeCell ref="D90:D127"/>
    <mergeCell ref="B69:B70"/>
    <mergeCell ref="C69:C70"/>
    <mergeCell ref="K67:K68"/>
    <mergeCell ref="L67:L68"/>
    <mergeCell ref="M67:M68"/>
    <mergeCell ref="N67:N68"/>
    <mergeCell ref="P67:P68"/>
    <mergeCell ref="Q67:Q68"/>
    <mergeCell ref="R67:R68"/>
    <mergeCell ref="D79:D82"/>
    <mergeCell ref="D75:D78"/>
    <mergeCell ref="D83:D89"/>
    <mergeCell ref="B71:B72"/>
    <mergeCell ref="C71:C72"/>
    <mergeCell ref="P71:P72"/>
    <mergeCell ref="Q71:Q72"/>
    <mergeCell ref="B67:B68"/>
    <mergeCell ref="R63:R64"/>
    <mergeCell ref="Q65:Q66"/>
    <mergeCell ref="R65:R66"/>
    <mergeCell ref="K65:K66"/>
    <mergeCell ref="L65:L66"/>
    <mergeCell ref="M65:M66"/>
    <mergeCell ref="N65:N66"/>
    <mergeCell ref="P65:P66"/>
    <mergeCell ref="M63:M64"/>
    <mergeCell ref="N63:N64"/>
    <mergeCell ref="Q63:Q64"/>
    <mergeCell ref="P63:P64"/>
    <mergeCell ref="B63:B64"/>
    <mergeCell ref="A63:A66"/>
    <mergeCell ref="N38:N40"/>
    <mergeCell ref="P38:P40"/>
    <mergeCell ref="Q38:Q40"/>
    <mergeCell ref="R38:R40"/>
    <mergeCell ref="A38:A40"/>
    <mergeCell ref="B38:B40"/>
    <mergeCell ref="C38:C40"/>
    <mergeCell ref="K38:K40"/>
    <mergeCell ref="B65:B66"/>
    <mergeCell ref="C63:C64"/>
    <mergeCell ref="C65:C66"/>
    <mergeCell ref="K63:K64"/>
    <mergeCell ref="L63:L64"/>
    <mergeCell ref="R44:R45"/>
    <mergeCell ref="N49:N50"/>
    <mergeCell ref="P49:P50"/>
    <mergeCell ref="Q49:Q50"/>
    <mergeCell ref="R49:R50"/>
    <mergeCell ref="K44:K45"/>
    <mergeCell ref="L49:L50"/>
    <mergeCell ref="M49:M50"/>
    <mergeCell ref="L44:L45"/>
    <mergeCell ref="M44:M45"/>
  </mergeCells>
  <conditionalFormatting sqref="B63 B71 B73:B127 B11 B15 B17:B18 B38 B20:B21 B55:B57 B46 B48:B49 B69 B67 B13 B44 B24:B25 B27 B30:B31 B35:B36 B41 B51:B53 B59:B61 B65">
    <cfRule type="cellIs" priority="130" dxfId="204" operator="equal" stopIfTrue="1">
      <formula>0</formula>
    </cfRule>
  </conditionalFormatting>
  <conditionalFormatting sqref="Q73:Q127 Q71 Q11 Q15 Q17:Q18 Q20 Q24:Q25 Q38 Q63 Q55 Q46 Q48:Q49 Q69 Q65 Q67 Q13 Q44 Q27 Q31 Q35:Q36 Q41 Q51:Q53 Q59:Q60">
    <cfRule type="cellIs" priority="131" dxfId="71" operator="equal" stopIfTrue="1">
      <formula>"Cambia la evaluación antes de controles"</formula>
    </cfRule>
    <cfRule type="cellIs" priority="132" dxfId="70" operator="equal" stopIfTrue="1">
      <formula>"Se mantiene en la zona de riesgo"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34" dxfId="16" operator="equal" stopIfTrue="1">
      <formula>"ZONA DE RIESGO IMPORTANTE"</formula>
    </cfRule>
    <cfRule type="cellIs" priority="135" dxfId="15" operator="equal" stopIfTrue="1">
      <formula>"ZONA DE RIESGO MODERADO"</formula>
    </cfRule>
    <cfRule type="cellIs" priority="136" dxfId="14" operator="equal" stopIfTrue="1">
      <formula>"ZONA DE RIESGO ACEPTABLE"</formula>
    </cfRule>
  </conditionalFormatting>
  <conditionalFormatting sqref="L71 L73:L127 L11 L15 L17 L38 L63 L36 L21 L55 L46 L48:L49 L69 L65 L67 L13 L44 L24:L25 L27 L31 L41 L51:L53 L59:L60">
    <cfRule type="cellIs" priority="137" dxfId="1" operator="equal" stopIfTrue="1">
      <formula>"alta"</formula>
    </cfRule>
    <cfRule type="cellIs" priority="138" dxfId="6" operator="equal" stopIfTrue="1">
      <formula>"media"</formula>
    </cfRule>
    <cfRule type="cellIs" priority="139" dxfId="91" operator="equal" stopIfTrue="1">
      <formula>"baja"</formula>
    </cfRule>
  </conditionalFormatting>
  <conditionalFormatting sqref="N71 N73:N127 N11 N15 N17 N24:N25 N38 N63 N36 N55 N46 N48:N49 N69 N65 N67 N13 N44 N27 N31 N41 N51:N53 N59:N60">
    <cfRule type="cellIs" priority="140" dxfId="1" operator="equal" stopIfTrue="1">
      <formula>"FUERTE"</formula>
    </cfRule>
    <cfRule type="cellIs" priority="141" dxfId="6" operator="equal" stopIfTrue="1">
      <formula>"moderado"</formula>
    </cfRule>
    <cfRule type="cellIs" priority="142" dxfId="135" operator="equal" stopIfTrue="1">
      <formula>"leve"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12" dxfId="1" operator="equal" stopIfTrue="1">
      <formula>"ZONA DE RIESGO INACEPTABLE"</formula>
    </cfRule>
  </conditionalFormatting>
  <conditionalFormatting sqref="N71 N73:N127 N11 N15 N17 N24:N25 N38 N63 N36 N55 N46 N48:N49 N69 N65 N67 N13 N44 N27 N31 N41 N51:N53 N59:N60">
    <cfRule type="cellIs" priority="109" dxfId="1" operator="equal" stopIfTrue="1">
      <formula>"CATASTROFICO"</formula>
    </cfRule>
  </conditionalFormatting>
  <conditionalFormatting sqref="N71 N73:N127 N11 N15 N17 N24:N25 N38 N63 N36 N55 N46 N48:N49 N69 N65 N67 N13 N44 N27 N31 N41 N51:N53 N59:N60">
    <cfRule type="cellIs" priority="104" dxfId="1" operator="equal" stopIfTrue="1">
      <formula>"FUERTE"</formula>
    </cfRule>
    <cfRule type="cellIs" priority="105" dxfId="6" operator="equal" stopIfTrue="1">
      <formula>"MODERADO"</formula>
    </cfRule>
    <cfRule type="cellIs" priority="106" dxfId="91" operator="equal" stopIfTrue="1">
      <formula>"LEVE"</formula>
    </cfRule>
  </conditionalFormatting>
  <conditionalFormatting sqref="N71 N73:N127 N11 N15 N17 N24:N25 N38 N63 N36 N55 N46 N48:N49 N69 N65 N67 N13 N44 N27 N31 N41 N51:N53 N59:N60">
    <cfRule type="cellIs" priority="102" dxfId="1" operator="equal" stopIfTrue="1">
      <formula>"CATASTROFICO"</formula>
    </cfRule>
    <cfRule type="cellIs" priority="103" dxfId="108" operator="equal" stopIfTrue="1">
      <formula>20</formula>
    </cfRule>
  </conditionalFormatting>
  <conditionalFormatting sqref="L71 L73:L127 L11 L15 L17 L38 L63 L36 L21 L55 L46 L48:L49 L69 L65 L67 L13 L44 L24:L25 L27 L31 L41 L51:L53 L59:L60">
    <cfRule type="cellIs" priority="92" dxfId="1" operator="equal" stopIfTrue="1">
      <formula>"ALTA"</formula>
    </cfRule>
    <cfRule type="cellIs" priority="93" dxfId="6" operator="equal" stopIfTrue="1">
      <formula>"MEDIA"</formula>
    </cfRule>
    <cfRule type="cellIs" priority="94" dxfId="91" operator="equal" stopIfTrue="1">
      <formula>"BAJA"</formula>
    </cfRule>
  </conditionalFormatting>
  <conditionalFormatting sqref="L71 L73:L127 L11 L15 L17 L38 L63 L36 L21 L55 L46 L48:L49 L69 L65 L67 L13 L44 L24:L25 L27 L31 L41 L51:L53 L59:L60">
    <cfRule type="cellIs" priority="87" dxfId="1" operator="equal" stopIfTrue="1">
      <formula>"CASI CERTEZA"</formula>
    </cfRule>
    <cfRule type="cellIs" priority="88" dxfId="0" operator="equal" stopIfTrue="1">
      <formula>"PROBABLE"</formula>
    </cfRule>
    <cfRule type="cellIs" priority="89" dxfId="6" operator="equal" stopIfTrue="1">
      <formula>"POSIBLE"</formula>
    </cfRule>
    <cfRule type="cellIs" priority="90" dxfId="4" operator="equal" stopIfTrue="1">
      <formula>"IMPROBABLE"</formula>
    </cfRule>
    <cfRule type="cellIs" priority="91" dxfId="4" operator="equal" stopIfTrue="1">
      <formula>"RARO"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83" dxfId="1" operator="equal" stopIfTrue="1">
      <formula>"ZONA DE RIESGO INACEPTABLE"</formula>
    </cfRule>
    <cfRule type="cellIs" priority="84" dxfId="16" operator="equal" stopIfTrue="1">
      <formula>"ZONA DE RIESGO IMPORTANTE"</formula>
    </cfRule>
    <cfRule type="cellIs" priority="85" dxfId="15" operator="equal" stopIfTrue="1">
      <formula>"ZONA DE RIESGO MODERADO"</formula>
    </cfRule>
    <cfRule type="cellIs" priority="86" dxfId="14" operator="equal" stopIfTrue="1">
      <formula>"ZONA DE RIESGO ACEPTABLE"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79" dxfId="4" operator="equal" stopIfTrue="1">
      <formula>"ZONA DE RIESGO BAJA"</formula>
    </cfRule>
    <cfRule type="cellIs" priority="80" dxfId="6" operator="equal" stopIfTrue="1">
      <formula>"ZONA DE RIESGO MODERADA"</formula>
    </cfRule>
    <cfRule type="cellIs" priority="81" dxfId="0" operator="equal" stopIfTrue="1">
      <formula>"ZONA DE RIESGO ALTA"</formula>
    </cfRule>
    <cfRule type="cellIs" priority="82" dxfId="1" operator="equal" stopIfTrue="1">
      <formula>"ZONA DE RIESGO EXTREMA"</formula>
    </cfRule>
  </conditionalFormatting>
  <conditionalFormatting sqref="N73:N127 N71 N11 N15 N17 N24:N25 N38 N63 N36 N31 N55 N46 N48:N49 N69 N65 N67 N13 N44 N27 N41 N51:N53 N59:N60">
    <cfRule type="cellIs" priority="1242" dxfId="4" operator="equal" stopIfTrue="1">
      <formula>"MENOR"</formula>
    </cfRule>
    <cfRule type="cellIs" priority="1243" dxfId="4" operator="equal" stopIfTrue="1">
      <formula>"INSIGNIFICANTE"</formula>
    </cfRule>
    <cfRule type="cellIs" priority="1244" dxfId="0" operator="equal" stopIfTrue="1">
      <formula>"MAYOR"</formula>
    </cfRule>
    <cfRule type="cellIs" priority="1245" dxfId="203" operator="equal" stopIfTrue="1">
      <formula>$K$10</formula>
    </cfRule>
    <cfRule type="colorScale" priority="1246" dxfId="146">
      <colorScale>
        <cfvo type="num" val="1"/>
        <cfvo type="num" val="3"/>
        <cfvo type="num" val="5"/>
        <color rgb="FFFF0000"/>
        <color rgb="FFFFEB84"/>
        <color rgb="FF00B050"/>
      </colorScale>
    </cfRule>
    <cfRule type="colorScale" priority="1247" dxfId="146">
      <colorScale>
        <cfvo type="min" val="0"/>
        <cfvo type="percentile" val="50"/>
        <cfvo type="max"/>
        <color rgb="FFF8696B"/>
        <color rgb="FFFFEB84"/>
        <color rgb="FF63BE7B"/>
      </colorScale>
    </cfRule>
  </conditionalFormatting>
  <conditionalFormatting sqref="M21:O21 O22:O23">
    <cfRule type="cellIs" priority="60" dxfId="1" operator="equal" stopIfTrue="1">
      <formula>"alta"</formula>
    </cfRule>
    <cfRule type="cellIs" priority="61" dxfId="6" operator="equal" stopIfTrue="1">
      <formula>"media"</formula>
    </cfRule>
    <cfRule type="cellIs" priority="62" dxfId="91" operator="equal" stopIfTrue="1">
      <formula>"baja"</formula>
    </cfRule>
  </conditionalFormatting>
  <conditionalFormatting sqref="M21:O21 O22:O23">
    <cfRule type="cellIs" priority="57" dxfId="1" operator="equal" stopIfTrue="1">
      <formula>"ALTA"</formula>
    </cfRule>
    <cfRule type="cellIs" priority="58" dxfId="6" operator="equal" stopIfTrue="1">
      <formula>"MEDIA"</formula>
    </cfRule>
    <cfRule type="cellIs" priority="59" dxfId="91" operator="equal" stopIfTrue="1">
      <formula>"BAJA"</formula>
    </cfRule>
  </conditionalFormatting>
  <conditionalFormatting sqref="M21:O21 O22:O23">
    <cfRule type="cellIs" priority="52" dxfId="1" operator="equal" stopIfTrue="1">
      <formula>"CASI CERTEZA"</formula>
    </cfRule>
    <cfRule type="cellIs" priority="53" dxfId="0" operator="equal" stopIfTrue="1">
      <formula>"PROBABLE"</formula>
    </cfRule>
    <cfRule type="cellIs" priority="54" dxfId="6" operator="equal" stopIfTrue="1">
      <formula>"POSIBLE"</formula>
    </cfRule>
    <cfRule type="cellIs" priority="55" dxfId="4" operator="equal" stopIfTrue="1">
      <formula>"IMPROBABLE"</formula>
    </cfRule>
    <cfRule type="cellIs" priority="56" dxfId="4" operator="equal" stopIfTrue="1">
      <formula>"RARO"</formula>
    </cfRule>
  </conditionalFormatting>
  <conditionalFormatting sqref="R21">
    <cfRule type="cellIs" priority="49" dxfId="1" operator="equal" stopIfTrue="1">
      <formula>"alta"</formula>
    </cfRule>
    <cfRule type="cellIs" priority="50" dxfId="6" operator="equal" stopIfTrue="1">
      <formula>"media"</formula>
    </cfRule>
    <cfRule type="cellIs" priority="51" dxfId="91" operator="equal" stopIfTrue="1">
      <formula>"baja"</formula>
    </cfRule>
  </conditionalFormatting>
  <conditionalFormatting sqref="R21">
    <cfRule type="cellIs" priority="46" dxfId="1" operator="equal" stopIfTrue="1">
      <formula>"ALTA"</formula>
    </cfRule>
    <cfRule type="cellIs" priority="47" dxfId="6" operator="equal" stopIfTrue="1">
      <formula>"MEDIA"</formula>
    </cfRule>
    <cfRule type="cellIs" priority="48" dxfId="91" operator="equal" stopIfTrue="1">
      <formula>"BAJA"</formula>
    </cfRule>
  </conditionalFormatting>
  <conditionalFormatting sqref="R21">
    <cfRule type="cellIs" priority="41" dxfId="1" operator="equal" stopIfTrue="1">
      <formula>"CASI CERTEZA"</formula>
    </cfRule>
    <cfRule type="cellIs" priority="42" dxfId="0" operator="equal" stopIfTrue="1">
      <formula>"PROBABLE"</formula>
    </cfRule>
    <cfRule type="cellIs" priority="43" dxfId="6" operator="equal" stopIfTrue="1">
      <formula>"POSIBLE"</formula>
    </cfRule>
    <cfRule type="cellIs" priority="44" dxfId="4" operator="equal" stopIfTrue="1">
      <formula>"IMPROBABLE"</formula>
    </cfRule>
    <cfRule type="cellIs" priority="45" dxfId="4" operator="equal" stopIfTrue="1">
      <formula>"RARO"</formula>
    </cfRule>
  </conditionalFormatting>
  <conditionalFormatting sqref="P21 P24">
    <cfRule type="cellIs" priority="38" dxfId="16" operator="equal" stopIfTrue="1">
      <formula>"ZONA DE RIESGO IMPORTANTE"</formula>
    </cfRule>
    <cfRule type="cellIs" priority="39" dxfId="15" operator="equal" stopIfTrue="1">
      <formula>"ZONA DE RIESGO MODERADO"</formula>
    </cfRule>
    <cfRule type="cellIs" priority="40" dxfId="14" operator="equal" stopIfTrue="1">
      <formula>"ZONA DE RIESGO ACEPTABLE"</formula>
    </cfRule>
  </conditionalFormatting>
  <conditionalFormatting sqref="P21 P24">
    <cfRule type="cellIs" priority="37" dxfId="1" operator="equal" stopIfTrue="1">
      <formula>"ZONA DE RIESGO INACEPTABLE"</formula>
    </cfRule>
  </conditionalFormatting>
  <conditionalFormatting sqref="P21 P24">
    <cfRule type="cellIs" priority="33" dxfId="1" operator="equal" stopIfTrue="1">
      <formula>"ZONA DE RIESGO INACEPTABLE"</formula>
    </cfRule>
    <cfRule type="cellIs" priority="34" dxfId="16" operator="equal" stopIfTrue="1">
      <formula>"ZONA DE RIESGO IMPORTANTE"</formula>
    </cfRule>
    <cfRule type="cellIs" priority="35" dxfId="15" operator="equal" stopIfTrue="1">
      <formula>"ZONA DE RIESGO MODERADO"</formula>
    </cfRule>
    <cfRule type="cellIs" priority="36" dxfId="14" operator="equal" stopIfTrue="1">
      <formula>"ZONA DE RIESGO ACEPTABLE"</formula>
    </cfRule>
  </conditionalFormatting>
  <conditionalFormatting sqref="P21 P24">
    <cfRule type="cellIs" priority="29" dxfId="4" operator="equal" stopIfTrue="1">
      <formula>"ZONA DE RIESGO BAJA"</formula>
    </cfRule>
    <cfRule type="cellIs" priority="30" dxfId="6" operator="equal" stopIfTrue="1">
      <formula>"ZONA DE RIESGO MODERADA"</formula>
    </cfRule>
    <cfRule type="cellIs" priority="31" dxfId="0" operator="equal" stopIfTrue="1">
      <formula>"ZONA DE RIESGO ALTA"</formula>
    </cfRule>
    <cfRule type="cellIs" priority="32" dxfId="1" operator="equal" stopIfTrue="1">
      <formula>"ZONA DE RIESGO EXTREMA"</formula>
    </cfRule>
  </conditionalFormatting>
  <conditionalFormatting sqref="Q21">
    <cfRule type="cellIs" priority="27" dxfId="71" operator="equal" stopIfTrue="1">
      <formula>"Cambia la evaluación antes de controles"</formula>
    </cfRule>
    <cfRule type="cellIs" priority="28" dxfId="70" operator="equal" stopIfTrue="1">
      <formula>"Se mantiene en la zona de riesgo"</formula>
    </cfRule>
  </conditionalFormatting>
  <conditionalFormatting sqref="Q30">
    <cfRule type="cellIs" priority="25" dxfId="71" operator="equal" stopIfTrue="1">
      <formula>"Cambia la evaluación antes de controles"</formula>
    </cfRule>
    <cfRule type="cellIs" priority="26" dxfId="70" operator="equal" stopIfTrue="1">
      <formula>"Se mantiene en la zona de riesgo"</formula>
    </cfRule>
  </conditionalFormatting>
  <conditionalFormatting sqref="P30">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P30">
    <cfRule type="cellIs" priority="21" dxfId="1" operator="equal" stopIfTrue="1">
      <formula>"ZONA DE RIESGO INACEPTABLE"</formula>
    </cfRule>
  </conditionalFormatting>
  <conditionalFormatting sqref="P30">
    <cfRule type="cellIs" priority="17" dxfId="1" operator="equal" stopIfTrue="1">
      <formula>"ZONA DE RIESGO INACEPTABLE"</formula>
    </cfRule>
    <cfRule type="cellIs" priority="18" dxfId="16" operator="equal" stopIfTrue="1">
      <formula>"ZONA DE RIESGO IMPORTANTE"</formula>
    </cfRule>
    <cfRule type="cellIs" priority="19" dxfId="15" operator="equal" stopIfTrue="1">
      <formula>"ZONA DE RIESGO MODERADO"</formula>
    </cfRule>
    <cfRule type="cellIs" priority="20" dxfId="14" operator="equal" stopIfTrue="1">
      <formula>"ZONA DE RIESGO ACEPTABLE"</formula>
    </cfRule>
  </conditionalFormatting>
  <conditionalFormatting sqref="P30">
    <cfRule type="cellIs" priority="13" dxfId="4" operator="equal" stopIfTrue="1">
      <formula>"ZONA DE RIESGO BAJA"</formula>
    </cfRule>
    <cfRule type="cellIs" priority="14" dxfId="6" operator="equal" stopIfTrue="1">
      <formula>"ZONA DE RIESGO MODERADA"</formula>
    </cfRule>
    <cfRule type="cellIs" priority="15" dxfId="0" operator="equal" stopIfTrue="1">
      <formula>"ZONA DE RIESGO ALTA"</formula>
    </cfRule>
    <cfRule type="cellIs" priority="16" dxfId="1" operator="equal" stopIfTrue="1">
      <formula>"ZONA DE RIESGO EXTREMA"</formula>
    </cfRule>
  </conditionalFormatting>
  <conditionalFormatting sqref="P18 P20">
    <cfRule type="cellIs" priority="10" dxfId="16" operator="equal" stopIfTrue="1">
      <formula>"ZONA DE RIESGO IMPORTANTE"</formula>
    </cfRule>
    <cfRule type="cellIs" priority="11" dxfId="15" operator="equal" stopIfTrue="1">
      <formula>"ZONA DE RIESGO MODERADO"</formula>
    </cfRule>
    <cfRule type="cellIs" priority="12" dxfId="14" operator="equal" stopIfTrue="1">
      <formula>"ZONA DE RIESGO ACEPTABLE"</formula>
    </cfRule>
  </conditionalFormatting>
  <conditionalFormatting sqref="P18 P20">
    <cfRule type="cellIs" priority="9" dxfId="1" operator="equal" stopIfTrue="1">
      <formula>"ZONA DE RIESGO INACEPTABLE"</formula>
    </cfRule>
  </conditionalFormatting>
  <conditionalFormatting sqref="P18 P20">
    <cfRule type="cellIs" priority="5" dxfId="1" operator="equal" stopIfTrue="1">
      <formula>"ZONA DE RIESGO INACEPTABLE"</formula>
    </cfRule>
    <cfRule type="cellIs" priority="6" dxfId="16" operator="equal" stopIfTrue="1">
      <formula>"ZONA DE RIESGO IMPORTANTE"</formula>
    </cfRule>
    <cfRule type="cellIs" priority="7" dxfId="15" operator="equal" stopIfTrue="1">
      <formula>"ZONA DE RIESGO MODERADO"</formula>
    </cfRule>
    <cfRule type="cellIs" priority="8" dxfId="14" operator="equal" stopIfTrue="1">
      <formula>"ZONA DE RIESGO ACEPTABLE"</formula>
    </cfRule>
  </conditionalFormatting>
  <conditionalFormatting sqref="P18 P20">
    <cfRule type="cellIs" priority="1" dxfId="4" operator="equal" stopIfTrue="1">
      <formula>"ZONA DE RIESGO BAJA"</formula>
    </cfRule>
    <cfRule type="cellIs" priority="2" dxfId="6" operator="equal" stopIfTrue="1">
      <formula>"ZONA DE RIESGO MODERADA"</formula>
    </cfRule>
    <cfRule type="cellIs" priority="3" dxfId="0" operator="equal" stopIfTrue="1">
      <formula>"ZONA DE RIESGO ALTA"</formula>
    </cfRule>
    <cfRule type="cellIs" priority="4" dxfId="1" operator="equal" stopIfTrue="1">
      <formula>"ZONA DE RIESGO EXTREMA"</formula>
    </cfRule>
  </conditionalFormatting>
  <dataValidations count="64">
    <dataValidation type="list" allowBlank="1" showInputMessage="1" showErrorMessage="1" sqref="R71 R55 R30:R31 R27 R20:R21 R11 R35:R36 R41 R67 R13 R59:R60 R15 R17:R18 R73:R127 R46 R69 R63 R65 R44 R24:R25 R38 R48:R49 R51:R53">
      <formula1>$E$184:$E$188</formula1>
    </dataValidation>
    <dataValidation type="list" allowBlank="1" showInputMessage="1" showErrorMessage="1" sqref="K127">
      <formula1>$K$184:$K$188</formula1>
    </dataValidation>
    <dataValidation type="list" allowBlank="1" showInputMessage="1" showErrorMessage="1" sqref="M71 M55 M30:M31 M27 M17:M21 M11 M35:M36 M41 M67 M59:M60 M15 M13 M73:M127 M46 M69 M63 M65 M44 M24:M25 M38 M48:M49 M51:M53">
      <formula1>$L$184:$L$188</formula1>
    </dataValidation>
    <dataValidation type="list" allowBlank="1" showInputMessage="1" showErrorMessage="1" sqref="P71 P55 P30:P31 P27 P20:P21 P11 P35:P36 P41 P67 P44 P59:P60 P15 P73:P127 P46 P69 P63 P65 P13 P17:P18 P24:P25 P38 P48:P49 P51:P53">
      <formula1>$N$184:$N$187</formula1>
    </dataValidation>
    <dataValidation type="list" allowBlank="1" showInputMessage="1" showErrorMessage="1" sqref="K71 K55 K30:K31 K27 K20:K21 K11 K35:K36 K41 K67 K13 K59:K60 K15 K17:K18 K73:K126 K46 K69 K63 K65 K44 K24:K25 K38 K48:K49 K51:K53">
      <formula1>$K$186:$K$188</formula1>
    </dataValidation>
    <dataValidation type="list" allowBlank="1" showInputMessage="1" showErrorMessage="1" sqref="J11:J12 J20 J30 J67:J127">
      <formula1>$J$184:$J$191</formula1>
    </dataValidation>
    <dataValidation type="list" allowBlank="1" showInputMessage="1" showErrorMessage="1" sqref="D11:D12 G67:I127 D49:D50 G20:I20 D20 G11:I12 D30 D67:D127">
      <formula1>$B$185:$B$186</formula1>
    </dataValidation>
    <dataValidation type="list" allowBlank="1" showInputMessage="1" showErrorMessage="1" sqref="F11:F12 F20 F30 F67:F127">
      <formula1>$A$184:$A$186</formula1>
    </dataValidation>
    <dataValidation type="list" allowBlank="1" showInputMessage="1" showErrorMessage="1" sqref="F13:F14 F41:F43">
      <formula1>$A$185:$A$187</formula1>
    </dataValidation>
    <dataValidation type="list" allowBlank="1" showInputMessage="1" showErrorMessage="1" sqref="G13:I14 D41:D43 G41:I43 D13:D14">
      <formula1>$B$186:$B$187</formula1>
    </dataValidation>
    <dataValidation type="list" allowBlank="1" showInputMessage="1" showErrorMessage="1" sqref="J13:J14 J41:J43">
      <formula1>$J$185:$J$192</formula1>
    </dataValidation>
    <dataValidation type="list" allowBlank="1" showInputMessage="1" showErrorMessage="1" sqref="J15:J16 J51:J54">
      <formula1>$J$178:$J$185</formula1>
    </dataValidation>
    <dataValidation type="list" allowBlank="1" showInputMessage="1" showErrorMessage="1" sqref="D15:D16 G51:I54 D51:D54 G15:I16">
      <formula1>$B$179:$B$180</formula1>
    </dataValidation>
    <dataValidation type="list" allowBlank="1" showInputMessage="1" showErrorMessage="1" sqref="F15:F16 F51:F54">
      <formula1>$A$178:$A$180</formula1>
    </dataValidation>
    <dataValidation type="list" allowBlank="1" showInputMessage="1" showErrorMessage="1" sqref="F17">
      <formula1>$A$186:$A$188</formula1>
    </dataValidation>
    <dataValidation type="list" allowBlank="1" showInputMessage="1" showErrorMessage="1" sqref="G17:I17 D17">
      <formula1>$B$187:$B$188</formula1>
    </dataValidation>
    <dataValidation type="list" allowBlank="1" showInputMessage="1" showErrorMessage="1" sqref="J17">
      <formula1>$J$186:$J$193</formula1>
    </dataValidation>
    <dataValidation type="list" allowBlank="1" showInputMessage="1" showErrorMessage="1" sqref="J19">
      <formula1>$J$219:$J$226</formula1>
    </dataValidation>
    <dataValidation type="list" allowBlank="1" showInputMessage="1" showErrorMessage="1" sqref="F19">
      <formula1>$A$219:$A$221</formula1>
    </dataValidation>
    <dataValidation type="list" allowBlank="1" showInputMessage="1" showErrorMessage="1" sqref="G19:I19">
      <formula1>$B$220:$B$221</formula1>
    </dataValidation>
    <dataValidation type="list" allowBlank="1" showInputMessage="1" showErrorMessage="1" sqref="F18">
      <formula1>$A$218:$A$220</formula1>
    </dataValidation>
    <dataValidation type="list" allowBlank="1" showInputMessage="1" showErrorMessage="1" sqref="G18:I18">
      <formula1>$B$219:$B$220</formula1>
    </dataValidation>
    <dataValidation type="list" allowBlank="1" showInputMessage="1" showErrorMessage="1" sqref="J18">
      <formula1>$J$218:$J$225</formula1>
    </dataValidation>
    <dataValidation type="list" allowBlank="1" showInputMessage="1" showErrorMessage="1" sqref="D18:D19">
      <formula1>$B$189:$B$190</formula1>
    </dataValidation>
    <dataValidation type="list" allowBlank="1" showInputMessage="1" showErrorMessage="1" sqref="J21 J46:J47 J24">
      <formula1>$J$193:$J$200</formula1>
    </dataValidation>
    <dataValidation type="list" allowBlank="1" showInputMessage="1" showErrorMessage="1" sqref="G21:I22 D46:D47 G46:I47 D24 G24:I24 D21">
      <formula1>$B$194:$B$195</formula1>
    </dataValidation>
    <dataValidation type="list" allowBlank="1" showInputMessage="1" showErrorMessage="1" sqref="F21:F22 F46:F47 F24">
      <formula1>$A$193:$A$195</formula1>
    </dataValidation>
    <dataValidation type="list" allowBlank="1" showInputMessage="1" showErrorMessage="1" sqref="F23 F48">
      <formula1>$A$190:$A$192</formula1>
    </dataValidation>
    <dataValidation type="list" allowBlank="1" showInputMessage="1" showErrorMessage="1" sqref="G23:I23 D22:D23 G48:I48 D48">
      <formula1>$B$191:$B$192</formula1>
    </dataValidation>
    <dataValidation type="list" allowBlank="1" showInputMessage="1" showErrorMessage="1" sqref="J22:J23 J48">
      <formula1>$J$190:$J$197</formula1>
    </dataValidation>
    <dataValidation type="list" allowBlank="1" showInputMessage="1" showErrorMessage="1" sqref="J25:J26">
      <formula1>$J$192:$J$199</formula1>
    </dataValidation>
    <dataValidation type="list" allowBlank="1" showInputMessage="1" showErrorMessage="1" sqref="G25:I26 D25:D26">
      <formula1>$B$193:$B$194</formula1>
    </dataValidation>
    <dataValidation type="list" allowBlank="1" showInputMessage="1" showErrorMessage="1" sqref="F25:F26">
      <formula1>$A$192:$A$194</formula1>
    </dataValidation>
    <dataValidation type="list" allowBlank="1" showInputMessage="1" showErrorMessage="1" sqref="D27:D29 G27:I29">
      <formula1>$B$210:$B$211</formula1>
    </dataValidation>
    <dataValidation type="list" allowBlank="1" showInputMessage="1" showErrorMessage="1" sqref="F27:F29">
      <formula1>$A$209:$A$211</formula1>
    </dataValidation>
    <dataValidation type="list" allowBlank="1" showInputMessage="1" showErrorMessage="1" sqref="J27:J29">
      <formula1>$J$209:$J$216</formula1>
    </dataValidation>
    <dataValidation type="list" allowBlank="1" showInputMessage="1" showErrorMessage="1" sqref="G30:I30">
      <formula1>$B$184:$B$185</formula1>
    </dataValidation>
    <dataValidation type="list" allowBlank="1" showInputMessage="1" showErrorMessage="1" sqref="J31 J55:J58">
      <formula1>$J$180:$J$187</formula1>
    </dataValidation>
    <dataValidation type="list" allowBlank="1" showInputMessage="1" showErrorMessage="1" sqref="G31:I31 G55:I58 D55:D58 D31:D34">
      <formula1>$B$181:$B$182</formula1>
    </dataValidation>
    <dataValidation type="list" allowBlank="1" showInputMessage="1" showErrorMessage="1" sqref="F31 F55:F58">
      <formula1>$A$180:$A$182</formula1>
    </dataValidation>
    <dataValidation type="list" allowBlank="1" showInputMessage="1" showErrorMessage="1" sqref="J32:J35">
      <formula1>$J$177:$J$184</formula1>
    </dataValidation>
    <dataValidation type="list" allowBlank="1" showInputMessage="1" showErrorMessage="1" sqref="G32:I35 D35">
      <formula1>$B$178:$B$179</formula1>
    </dataValidation>
    <dataValidation type="list" allowBlank="1" showInputMessage="1" showErrorMessage="1" sqref="F32:F35">
      <formula1>$A$177:$A$179</formula1>
    </dataValidation>
    <dataValidation type="list" allowBlank="1" showInputMessage="1" showErrorMessage="1" sqref="D36:D37 G36:I37">
      <formula1>$B$190:$B$191</formula1>
    </dataValidation>
    <dataValidation type="list" allowBlank="1" showInputMessage="1" showErrorMessage="1" sqref="J36:J37">
      <formula1>$J$189:$J$196</formula1>
    </dataValidation>
    <dataValidation type="list" allowBlank="1" showInputMessage="1" showErrorMessage="1" sqref="F36:F37">
      <formula1>$A$189:$A$191</formula1>
    </dataValidation>
    <dataValidation type="list" allowBlank="1" showInputMessage="1" showErrorMessage="1" sqref="D38:D40 G38:I40">
      <formula1>$B$200:$B$201</formula1>
    </dataValidation>
    <dataValidation type="list" allowBlank="1" showInputMessage="1" showErrorMessage="1" sqref="F38:F40">
      <formula1>$A$200:$A$202</formula1>
    </dataValidation>
    <dataValidation type="list" allowBlank="1" showInputMessage="1" showErrorMessage="1" sqref="J38:J40">
      <formula1>$J$200:$J$207</formula1>
    </dataValidation>
    <dataValidation type="list" allowBlank="1" showInputMessage="1" showErrorMessage="1" sqref="G44:I45 D44:D45">
      <formula1>$B$195:$B$196</formula1>
    </dataValidation>
    <dataValidation type="list" allowBlank="1" showInputMessage="1" showErrorMessage="1" sqref="F44:F45">
      <formula1>$A$194:$A$196</formula1>
    </dataValidation>
    <dataValidation type="list" allowBlank="1" showInputMessage="1" showErrorMessage="1" sqref="J44:J45">
      <formula1>$J$195:$J$202</formula1>
    </dataValidation>
    <dataValidation type="list" allowBlank="1" showInputMessage="1" showErrorMessage="1" sqref="J49:J50">
      <formula1>$J$127:$J$134</formula1>
    </dataValidation>
    <dataValidation type="list" allowBlank="1" showInputMessage="1" showErrorMessage="1" sqref="G49:I50">
      <formula1>$B$128:$B$129</formula1>
    </dataValidation>
    <dataValidation type="list" allowBlank="1" showInputMessage="1" showErrorMessage="1" sqref="F49:F50">
      <formula1>$A$127:$A$129</formula1>
    </dataValidation>
    <dataValidation type="list" allowBlank="1" showInputMessage="1" showErrorMessage="1" sqref="J59">
      <formula1>$J$85:$J$92</formula1>
    </dataValidation>
    <dataValidation type="list" allowBlank="1" showInputMessage="1" showErrorMessage="1" sqref="D59 G59:I59">
      <formula1>$B$86:$B$87</formula1>
    </dataValidation>
    <dataValidation type="list" allowBlank="1" showInputMessage="1" showErrorMessage="1" sqref="F59">
      <formula1>$A$85:$A$87</formula1>
    </dataValidation>
    <dataValidation type="list" allowBlank="1" showInputMessage="1" showErrorMessage="1" sqref="F60:F62">
      <formula1>$A$87:$A$89</formula1>
    </dataValidation>
    <dataValidation type="list" allowBlank="1" showInputMessage="1" showErrorMessage="1" sqref="D60:D62 G60:I62">
      <formula1>$B$88:$B$89</formula1>
    </dataValidation>
    <dataValidation type="list" allowBlank="1" showInputMessage="1" showErrorMessage="1" sqref="J60:J62">
      <formula1>$J$87:$J$94</formula1>
    </dataValidation>
    <dataValidation type="list" allowBlank="1" showInputMessage="1" showErrorMessage="1" sqref="F63:F66">
      <formula1>$A$81:$A$83</formula1>
    </dataValidation>
    <dataValidation type="list" allowBlank="1" showInputMessage="1" showErrorMessage="1" sqref="D63:D66 G63:I66">
      <formula1>$B$82:$B$83</formula1>
    </dataValidation>
    <dataValidation type="list" allowBlank="1" showInputMessage="1" showErrorMessage="1" sqref="J63:J66">
      <formula1>$J$81:$J$88</formula1>
    </dataValidation>
  </dataValidations>
  <printOptions horizontalCentered="1"/>
  <pageMargins left="0.6692913385826772" right="0.4330708661417323" top="0.5905511811023623" bottom="0.6299212598425197" header="0" footer="0"/>
  <pageSetup horizontalDpi="600" verticalDpi="600" orientation="landscape" paperSize="5" scale="47" r:id="rId2"/>
  <rowBreaks count="5" manualBreakCount="5">
    <brk id="17" max="17" man="1"/>
    <brk id="30" max="17" man="1"/>
    <brk id="43" max="17" man="1"/>
    <brk id="54" max="17" man="1"/>
    <brk id="66" max="17" man="1"/>
  </rowBreaks>
  <drawing r:id="rId1"/>
</worksheet>
</file>

<file path=xl/worksheets/sheet4.xml><?xml version="1.0" encoding="utf-8"?>
<worksheet xmlns="http://schemas.openxmlformats.org/spreadsheetml/2006/main" xmlns:r="http://schemas.openxmlformats.org/officeDocument/2006/relationships">
  <dimension ref="A1:AA41"/>
  <sheetViews>
    <sheetView zoomScale="90" zoomScaleNormal="90" zoomScalePageLayoutView="0" workbookViewId="0" topLeftCell="A7">
      <selection activeCell="J20" sqref="J20"/>
    </sheetView>
  </sheetViews>
  <sheetFormatPr defaultColWidth="11.421875" defaultRowHeight="13.5"/>
  <cols>
    <col min="1" max="1" width="1.421875" style="0" customWidth="1"/>
    <col min="2" max="2" width="4.7109375" style="0" customWidth="1"/>
    <col min="3" max="3" width="16.140625" style="0" customWidth="1"/>
    <col min="4" max="27" width="4.7109375" style="0" customWidth="1"/>
  </cols>
  <sheetData>
    <row r="1" spans="1:27" ht="6"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row>
    <row r="2" spans="1:27" ht="18">
      <c r="A2" s="94"/>
      <c r="B2" s="94"/>
      <c r="C2" s="390" t="s">
        <v>92</v>
      </c>
      <c r="D2" s="390"/>
      <c r="E2" s="390"/>
      <c r="F2" s="390"/>
      <c r="G2" s="390"/>
      <c r="H2" s="390"/>
      <c r="I2" s="390"/>
      <c r="J2" s="390"/>
      <c r="K2" s="390"/>
      <c r="L2" s="390"/>
      <c r="M2" s="390"/>
      <c r="N2" s="390"/>
      <c r="O2" s="390"/>
      <c r="P2" s="390"/>
      <c r="Q2" s="390"/>
      <c r="R2" s="390"/>
      <c r="S2" s="390"/>
      <c r="T2" s="390"/>
      <c r="U2" s="390"/>
      <c r="V2" s="390"/>
      <c r="W2" s="390"/>
      <c r="X2" s="390"/>
      <c r="Y2" s="390"/>
      <c r="Z2" s="390"/>
      <c r="AA2" s="390"/>
    </row>
    <row r="3" spans="1:27" ht="6.75" customHeight="1"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row>
    <row r="4" spans="1:27" ht="8.25" customHeight="1">
      <c r="A4" s="94"/>
      <c r="B4" s="94"/>
      <c r="C4" s="391" t="s">
        <v>143</v>
      </c>
      <c r="D4" s="180"/>
      <c r="E4" s="181"/>
      <c r="F4" s="181"/>
      <c r="G4" s="181"/>
      <c r="H4" s="181"/>
      <c r="I4" s="181"/>
      <c r="J4" s="181"/>
      <c r="K4" s="209"/>
      <c r="L4" s="117"/>
      <c r="M4" s="117"/>
      <c r="N4" s="117"/>
      <c r="O4" s="117"/>
      <c r="P4" s="117"/>
      <c r="Q4" s="117"/>
      <c r="R4" s="117"/>
      <c r="S4" s="183"/>
      <c r="T4" s="119"/>
      <c r="U4" s="119"/>
      <c r="V4" s="119"/>
      <c r="W4" s="119"/>
      <c r="X4" s="119"/>
      <c r="Y4" s="119"/>
      <c r="Z4" s="119"/>
      <c r="AA4" s="120"/>
    </row>
    <row r="5" spans="1:27" ht="19.5" customHeight="1">
      <c r="A5" s="94"/>
      <c r="B5" s="94"/>
      <c r="C5" s="391"/>
      <c r="D5" s="130"/>
      <c r="E5" s="107">
        <f>IF(CONCATENATE($C$4,$D$39)=Resumen!N7,Resumen!C7,"")</f>
      </c>
      <c r="F5" s="107">
        <f>IF(CONCATENATE($C$4,$D$39)=Resumen!N12,Resumen!C12,"")</f>
      </c>
      <c r="G5" s="107">
        <f>IF(CONCATENATE($C$4,$D$39)=Resumen!N17,Resumen!C17,"")</f>
      </c>
      <c r="H5" s="107">
        <f>IF(CONCATENATE($C$4,$D$39)=Resumen!N22,Resumen!C22,"")</f>
      </c>
      <c r="I5" s="107">
        <f>IF(CONCATENATE($C$4,$D$39)=Resumen!N27,Resumen!C27,"")</f>
      </c>
      <c r="J5" s="107">
        <f>IF(CONCATENATE($C$4,$D$39)=Resumen!N32,Resumen!C32,"")</f>
      </c>
      <c r="K5" s="205">
        <f>IF(CONCATENATE($C$4,$D$39)=Resumen!N37,Resumen!C37,"")</f>
      </c>
      <c r="L5" s="109"/>
      <c r="M5" s="109">
        <f>IF(CONCATENATE($C$4,$L$39)=Resumen!N7,Resumen!C7,"")</f>
      </c>
      <c r="N5" s="109">
        <f>IF(CONCATENATE($C$4,$L$39)=Resumen!N12,Resumen!C12,"")</f>
      </c>
      <c r="O5" s="109">
        <f>IF(CONCATENATE($C$4,$L$39)=Resumen!N17,Resumen!C17,"")</f>
      </c>
      <c r="P5" s="109" t="str">
        <f>IF(CONCATENATE($C$4,$L$39)=Resumen!N22,Resumen!C22,"")</f>
        <v>R16</v>
      </c>
      <c r="Q5" s="109">
        <f>IF(CONCATENATE($C$4,$L$39)=Resumen!N27,Resumen!C27,"")</f>
      </c>
      <c r="R5" s="109">
        <f>IF(CONCATENATE($C$4,$L$39)=Resumen!N32,Resumen!C32,"")</f>
      </c>
      <c r="S5" s="208">
        <f>IF(CONCATENATE($C$4,$L$39)=Resumen!N37,Resumen!C37,"")</f>
      </c>
      <c r="T5" s="98"/>
      <c r="U5" s="98">
        <f>IF(CONCATENATE($C$4,$T$39)=Resumen!N7,Resumen!C7,"")</f>
      </c>
      <c r="V5" s="98" t="str">
        <f>IF(CONCATENATE($C$4,$T$39)=Resumen!N12,Resumen!C12,"")</f>
        <v>R6</v>
      </c>
      <c r="W5" s="98">
        <f>IF(CONCATENATE($C$4,$T$39)=Resumen!N17,Resumen!C17,"")</f>
      </c>
      <c r="X5" s="98">
        <f>IF(CONCATENATE($C$4,$T$39)=Resumen!N22,Resumen!C22,"")</f>
      </c>
      <c r="Y5" s="98">
        <f>IF(CONCATENATE($C$4,$T$39)=Resumen!N27,Resumen!C27,"")</f>
      </c>
      <c r="Z5" s="98">
        <f>IF(CONCATENATE($C$4,$T$39)=Resumen!N32,Resumen!C32,"")</f>
      </c>
      <c r="AA5" s="206">
        <f>IF(CONCATENATE($C$4,$T$39)=Resumen!N37,Resumen!C37,"")</f>
      </c>
    </row>
    <row r="6" spans="1:27" ht="19.5" customHeight="1">
      <c r="A6" s="94"/>
      <c r="B6" s="389" t="s">
        <v>30</v>
      </c>
      <c r="C6" s="391"/>
      <c r="D6" s="130"/>
      <c r="E6" s="107">
        <f>IF(CONCATENATE($C$4,$D$39)=Resumen!N8,Resumen!C8,"")</f>
      </c>
      <c r="F6" s="107">
        <f>IF(CONCATENATE($C$4,$D$39)=Resumen!N13,Resumen!C13,"")</f>
      </c>
      <c r="G6" s="107">
        <f>IF(CONCATENATE($C$4,$D$39)=Resumen!N18,Resumen!C18,"")</f>
      </c>
      <c r="H6" s="107">
        <f>IF(CONCATENATE($C$4,$D$39)=Resumen!N23,Resumen!C23,"")</f>
      </c>
      <c r="I6" s="107">
        <f>IF(CONCATENATE($C$4,$D$39)=Resumen!N28,Resumen!C28,"")</f>
      </c>
      <c r="J6" s="107">
        <f>IF(CONCATENATE($C$4,$D$39)=Resumen!N33,Resumen!C33,"")</f>
      </c>
      <c r="K6" s="205">
        <f>IF(CONCATENATE($C$4,$D$39)=Resumen!N38,Resumen!C38,"")</f>
      </c>
      <c r="L6" s="109"/>
      <c r="M6" s="109">
        <f>IF(CONCATENATE($C$4,$L$39)=Resumen!N8,Resumen!C8,"")</f>
      </c>
      <c r="N6" s="109">
        <f>IF(CONCATENATE($C$4,$L$39)=Resumen!N13,Resumen!C13,"")</f>
      </c>
      <c r="O6" s="109">
        <f>IF(CONCATENATE($C$4,$L$39)=Resumen!N18,Resumen!C18,"")</f>
      </c>
      <c r="P6" s="109">
        <f>IF(CONCATENATE($C$4,$L$39)=Resumen!N23,Resumen!C23,"")</f>
      </c>
      <c r="Q6" s="109">
        <f>IF(CONCATENATE($C$4,$L$39)=Resumen!N28,Resumen!C28,"")</f>
      </c>
      <c r="R6" s="109">
        <f>IF(CONCATENATE($C$4,$L$39)=Resumen!N33,Resumen!C33,"")</f>
      </c>
      <c r="S6" s="208"/>
      <c r="T6" s="98"/>
      <c r="U6" s="98">
        <f>IF(CONCATENATE($C$4,$T$39)=Resumen!N8,Resumen!C8,"")</f>
      </c>
      <c r="V6" s="98" t="str">
        <f>IF(CONCATENATE($C$4,$T$39)=Resumen!N13,Resumen!C13,"")</f>
        <v>R7</v>
      </c>
      <c r="W6" s="98">
        <f>IF(CONCATENATE($C$4,$T$39)=Resumen!N18,Resumen!C18,"")</f>
      </c>
      <c r="X6" s="98">
        <f>IF(CONCATENATE($C$4,$T$39)=Resumen!N23,Resumen!C23,"")</f>
      </c>
      <c r="Y6" s="98">
        <f>IF(CONCATENATE($C$4,$T$39)=Resumen!N28,Resumen!C28,"")</f>
      </c>
      <c r="Z6" s="98">
        <f>IF(CONCATENATE($C$4,$T$39)=Resumen!N33,Resumen!C33,"")</f>
      </c>
      <c r="AA6" s="206">
        <f>IF(CONCATENATE($C$4,$T$39)=Resumen!N38,Resumen!C38,"")</f>
      </c>
    </row>
    <row r="7" spans="1:27" ht="19.5" customHeight="1">
      <c r="A7" s="94"/>
      <c r="B7" s="389"/>
      <c r="C7" s="391"/>
      <c r="D7" s="130"/>
      <c r="E7" s="107">
        <f>IF(CONCATENATE($C$4,$D$39)=Resumen!N9,Resumen!C9,"")</f>
      </c>
      <c r="F7" s="107">
        <f>IF(CONCATENATE($C$4,$D$39)=Resumen!N14,Resumen!C14,"")</f>
      </c>
      <c r="G7" s="107">
        <f>IF(CONCATENATE($C$4,$D$39)=Resumen!N19,Resumen!C19,"")</f>
      </c>
      <c r="H7" s="107">
        <f>IF(CONCATENATE($C$4,$D$39)=Resumen!N24,Resumen!C24,"")</f>
      </c>
      <c r="I7" s="107">
        <f>IF(CONCATENATE($C$4,$D$39)=Resumen!N29,Resumen!C29,"")</f>
      </c>
      <c r="J7" s="107">
        <f>IF(CONCATENATE($C$4,$D$39)=Resumen!N34,Resumen!C34,"")</f>
      </c>
      <c r="K7" s="205">
        <f>IF(CONCATENATE($C$4,$D$39)=Resumen!N39,Resumen!C39,"")</f>
      </c>
      <c r="L7" s="109"/>
      <c r="M7" s="109">
        <f>IF(CONCATENATE($C$4,$L$39)=Resumen!N9,Resumen!C9,"")</f>
      </c>
      <c r="N7" s="109">
        <f>IF(CONCATENATE($C$4,$L$39)=Resumen!N14,Resumen!C14,"")</f>
      </c>
      <c r="O7" s="109" t="str">
        <f>IF(CONCATENATE($C$4,$L$39)=Resumen!N19,Resumen!C19,"")</f>
        <v>R13</v>
      </c>
      <c r="P7" s="109">
        <f>IF(CONCATENATE($C$4,$L$39)=Resumen!N24,Resumen!C24,"")</f>
      </c>
      <c r="Q7" s="109">
        <f>IF(CONCATENATE($C$4,$L$39)=Resumen!N29,Resumen!C29,"")</f>
      </c>
      <c r="R7" s="109">
        <f>IF(CONCATENATE($C$4,$L$39)=Resumen!N34,Resumen!C34,"")</f>
      </c>
      <c r="S7" s="208"/>
      <c r="T7" s="98"/>
      <c r="U7" s="98">
        <f>IF(CONCATENATE($C$4,$T$39)=Resumen!N9,Resumen!C9,"")</f>
      </c>
      <c r="V7" s="98" t="str">
        <f>IF(CONCATENATE($C$4,$T$39)=Resumen!N14,Resumen!C14,"")</f>
        <v>R8</v>
      </c>
      <c r="W7" s="98">
        <f>IF(CONCATENATE($C$4,$T$39)=Resumen!N19,Resumen!C19,"")</f>
      </c>
      <c r="X7" s="98">
        <f>IF(CONCATENATE($C$4,$T$39)=Resumen!N24,Resumen!C24,"")</f>
      </c>
      <c r="Y7" s="98">
        <f>IF(CONCATENATE($C$4,$T$39)=Resumen!N29,Resumen!C29,"")</f>
      </c>
      <c r="Z7" s="98">
        <f>IF(CONCATENATE($C$4,$T$39)=Resumen!N34,Resumen!C34,"")</f>
      </c>
      <c r="AA7" s="206">
        <f>IF(CONCATENATE($C$4,$T$39)=Resumen!N39,Resumen!C39,"")</f>
      </c>
    </row>
    <row r="8" spans="1:27" ht="19.5" customHeight="1">
      <c r="A8" s="94"/>
      <c r="B8" s="389"/>
      <c r="C8" s="391"/>
      <c r="D8" s="130"/>
      <c r="E8" s="107">
        <f>IF(CONCATENATE($C$4,$D$39)=Resumen!N10,Resumen!C10,"")</f>
      </c>
      <c r="F8" s="107">
        <f>IF(CONCATENATE($C$4,$D$39)=Resumen!N15,Resumen!C15,"")</f>
      </c>
      <c r="G8" s="107">
        <f>IF(CONCATENATE($C$4,$D$39)=Resumen!N20,Resumen!C20,"")</f>
      </c>
      <c r="H8" s="107">
        <f>IF(CONCATENATE($C$4,$D$39)=Resumen!N25,Resumen!C25,"")</f>
      </c>
      <c r="I8" s="107">
        <f>IF(CONCATENATE($C$4,$D$39)=Resumen!N30,Resumen!C30,"")</f>
      </c>
      <c r="J8" s="107">
        <f>IF(CONCATENATE($C$4,$D$39)=Resumen!N35,Resumen!C35,"")</f>
      </c>
      <c r="K8" s="205">
        <f>IF(CONCATENATE($C$4,$D$39)=Resumen!N40,Resumen!C40,"")</f>
      </c>
      <c r="L8" s="109"/>
      <c r="M8" s="109">
        <f>IF(CONCATENATE($C$4,$L$39)=Resumen!N10,Resumen!C10,"")</f>
      </c>
      <c r="N8" s="109">
        <f>IF(CONCATENATE($C$4,$L$39)=Resumen!N15,Resumen!C15,"")</f>
      </c>
      <c r="O8" s="109">
        <f>IF(CONCATENATE($C$4,$L$39)=Resumen!N20,Resumen!C20,"")</f>
      </c>
      <c r="P8" s="109">
        <f>IF(CONCATENATE($C$4,$L$39)=Resumen!N25,Resumen!C25,"")</f>
      </c>
      <c r="Q8" s="109">
        <f>IF(CONCATENATE($C$4,$L$39)=Resumen!N30,Resumen!C30,"")</f>
      </c>
      <c r="R8" s="109">
        <f>IF(CONCATENATE($C$4,$L$39)=Resumen!N35,Resumen!C35,"")</f>
      </c>
      <c r="S8" s="208"/>
      <c r="T8" s="98"/>
      <c r="U8" s="98">
        <f>IF(CONCATENATE($C$4,$T$39)=Resumen!N10,Resumen!C10,"")</f>
      </c>
      <c r="V8" s="98" t="str">
        <f>IF(CONCATENATE($C$4,$T$39)=Resumen!N15,Resumen!C15,"")</f>
        <v>R9</v>
      </c>
      <c r="W8" s="98">
        <f>IF(CONCATENATE($C$4,$T$39)=Resumen!N20,Resumen!C20,"")</f>
      </c>
      <c r="X8" s="98">
        <f>IF(CONCATENATE($C$4,$T$39)=Resumen!N25,Resumen!C25,"")</f>
      </c>
      <c r="Y8" s="98">
        <f>IF(CONCATENATE($C$4,$T$39)=Resumen!N30,Resumen!C30,"")</f>
      </c>
      <c r="Z8" s="98">
        <f>IF(CONCATENATE($C$4,$T$39)=Resumen!N35,Resumen!C35,"")</f>
      </c>
      <c r="AA8" s="206">
        <f>IF(CONCATENATE($C$4,$T$39)=Resumen!N40,Resumen!C40,"")</f>
      </c>
    </row>
    <row r="9" spans="1:27" ht="19.5" customHeight="1">
      <c r="A9" s="94"/>
      <c r="B9" s="389"/>
      <c r="C9" s="391"/>
      <c r="D9" s="130"/>
      <c r="E9" s="107">
        <f>IF(CONCATENATE($C$4,$D$39)=Resumen!N11,Resumen!C11,"")</f>
      </c>
      <c r="F9" s="107">
        <f>IF(CONCATENATE($C$4,$D$39)=Resumen!N16,Resumen!C16,"")</f>
      </c>
      <c r="G9" s="107">
        <f>IF(CONCATENATE($C$4,$D$39)=Resumen!N21,Resumen!C21,"")</f>
      </c>
      <c r="H9" s="107">
        <f>IF(CONCATENATE($C$4,$D$39)=Resumen!N26,Resumen!C26,"")</f>
      </c>
      <c r="I9" s="107">
        <f>IF(CONCATENATE($C$4,$D$39)=Resumen!N31,Resumen!C31,"")</f>
      </c>
      <c r="J9" s="107">
        <f>IF(CONCATENATE($C$4,$D$39)=Resumen!N36,Resumen!C36,"")</f>
      </c>
      <c r="K9" s="205">
        <f>IF(CONCATENATE($C$4,$D$39)=Resumen!N41,Resumen!C41,"")</f>
      </c>
      <c r="L9" s="109"/>
      <c r="M9" s="109">
        <f>IF(CONCATENATE($C$4,$L$39)=Resumen!N11,Resumen!C11,"")</f>
      </c>
      <c r="N9" s="109">
        <f>IF(CONCATENATE($C$4,$L$39)=Resumen!N16,Resumen!C16,"")</f>
      </c>
      <c r="O9" s="109">
        <f>IF(CONCATENATE($C$4,$L$39)=Resumen!N21,Resumen!C21,"")</f>
      </c>
      <c r="P9" s="109">
        <f>IF(CONCATENATE($C$4,$L$39)=Resumen!N26,Resumen!C26,"")</f>
      </c>
      <c r="Q9" s="109">
        <f>IF(CONCATENATE($C$4,$L$39)=Resumen!N31,Resumen!C31,"")</f>
      </c>
      <c r="R9" s="109">
        <f>IF(CONCATENATE($C$4,$L$39)=Resumen!N36,Resumen!C36,"")</f>
      </c>
      <c r="S9" s="208"/>
      <c r="T9" s="98"/>
      <c r="U9" s="98" t="str">
        <f>IF(CONCATENATE($C$4,$T$39)=Resumen!N11,Resumen!C11,"")</f>
        <v>R5</v>
      </c>
      <c r="V9" s="98">
        <f>IF(CONCATENATE($C$4,$T$39)=Resumen!N16,Resumen!C16,"")</f>
      </c>
      <c r="W9" s="98">
        <f>IF(CONCATENATE($C$4,$T$39)=Resumen!N21,Resumen!C21,"")</f>
      </c>
      <c r="X9" s="98">
        <f>IF(CONCATENATE($C$4,$T$39)=Resumen!N26,Resumen!C26,"")</f>
      </c>
      <c r="Y9" s="98">
        <f>IF(CONCATENATE($C$4,$T$39)=Resumen!N31,Resumen!C31,"")</f>
      </c>
      <c r="Z9" s="98">
        <f>IF(CONCATENATE($C$4,$T$39)=Resumen!N36,Resumen!C36,"")</f>
      </c>
      <c r="AA9" s="206">
        <f>IF(CONCATENATE($C$4,$T$39)=Resumen!N41,Resumen!C41,"")</f>
      </c>
    </row>
    <row r="10" spans="1:27" ht="11.25" customHeight="1">
      <c r="A10" s="94"/>
      <c r="B10" s="389"/>
      <c r="C10" s="391"/>
      <c r="D10" s="130"/>
      <c r="E10" s="107"/>
      <c r="F10" s="107">
        <f>IF(Resumen!P10="ZONA DE RIESGO IMPORTANTE",Resumen!#REF!,"")</f>
      </c>
      <c r="G10" s="107"/>
      <c r="H10" s="107"/>
      <c r="I10" s="107"/>
      <c r="J10" s="107">
        <f>IF(Resumen!Q10="ZONA DE RIESGO IMPORTANTE",Resumen!#REF!,"")</f>
      </c>
      <c r="K10" s="205">
        <f>IF(CONCATENATE($C$4,$D$39)=Resumen!N42,Resumen!C42,"")</f>
      </c>
      <c r="L10" s="185"/>
      <c r="M10" s="185"/>
      <c r="N10" s="185"/>
      <c r="O10" s="185"/>
      <c r="P10" s="185"/>
      <c r="Q10" s="185"/>
      <c r="R10" s="185"/>
      <c r="S10" s="186"/>
      <c r="T10" s="100"/>
      <c r="U10" s="100"/>
      <c r="V10" s="100"/>
      <c r="W10" s="100"/>
      <c r="X10" s="100"/>
      <c r="Y10" s="100"/>
      <c r="Z10" s="100"/>
      <c r="AA10" s="206">
        <f>IF(CONCATENATE($C$4,$T$39)=Resumen!N42,Resumen!C42,"")</f>
      </c>
    </row>
    <row r="11" spans="1:27" ht="11.25" customHeight="1">
      <c r="A11" s="94"/>
      <c r="B11" s="389"/>
      <c r="C11" s="391" t="s">
        <v>123</v>
      </c>
      <c r="D11" s="129"/>
      <c r="E11" s="104"/>
      <c r="F11" s="104"/>
      <c r="G11" s="104"/>
      <c r="H11" s="104"/>
      <c r="I11" s="104"/>
      <c r="J11" s="104"/>
      <c r="K11" s="174"/>
      <c r="L11" s="111"/>
      <c r="M11" s="111"/>
      <c r="N11" s="111"/>
      <c r="O11" s="111"/>
      <c r="P11" s="111"/>
      <c r="Q11" s="111"/>
      <c r="R11" s="111"/>
      <c r="S11" s="123"/>
      <c r="T11" s="102"/>
      <c r="U11" s="102"/>
      <c r="V11" s="102"/>
      <c r="W11" s="102"/>
      <c r="X11" s="102"/>
      <c r="Y11" s="102"/>
      <c r="Z11" s="102"/>
      <c r="AA11" s="124"/>
    </row>
    <row r="12" spans="1:27" ht="19.5" customHeight="1">
      <c r="A12" s="94"/>
      <c r="B12" s="389"/>
      <c r="C12" s="391"/>
      <c r="D12" s="130"/>
      <c r="E12" s="107">
        <f>IF(CONCATENATE($C$11,$D$39)=Resumen!N7,Resumen!C7,"")</f>
      </c>
      <c r="F12" s="107">
        <f>IF(CONCATENATE($C$11,$D$39)=Resumen!N12,Resumen!C12,"")</f>
      </c>
      <c r="G12" s="107">
        <f>IF(CONCATENATE($C$11,$D$39)=Resumen!N17,Resumen!C17,"")</f>
      </c>
      <c r="H12" s="107">
        <f>IF(CONCATENATE($C$11,$D$39)=Resumen!N22,Resumen!C22,"")</f>
      </c>
      <c r="I12" s="107">
        <f>IF(CONCATENATE($C$11,$D$39)=Resumen!N27,Resumen!C27,"")</f>
      </c>
      <c r="J12" s="107">
        <f>IF(CONCATENATE($C$11,$D$39)=Resumen!N32,Resumen!C32,"")</f>
      </c>
      <c r="K12" s="205">
        <f>IF(CONCATENATE($C$11,$D$39)=Resumen!N37,Resumen!C37,"")</f>
      </c>
      <c r="L12" s="109"/>
      <c r="M12" s="109">
        <f>IF(CONCATENATE($C$11,$L$39)=Resumen!N7,Resumen!C7,"")</f>
      </c>
      <c r="N12" s="109">
        <f>IF(CONCATENATE($C$11,$L$39)=Resumen!N12,Resumen!C12,"")</f>
      </c>
      <c r="O12" s="109">
        <f>IF(CONCATENATE($C$11,$L$39)=Resumen!N17,Resumen!C17,"")</f>
      </c>
      <c r="P12" s="109">
        <f>IF(CONCATENATE($C$11,$L$39)=Resumen!N22,Resumen!C22,"")</f>
      </c>
      <c r="Q12" s="109">
        <f>IF(CONCATENATE($C$11,$L$39)=Resumen!N27,Resumen!C27,"")</f>
      </c>
      <c r="R12" s="109">
        <f>IF(CONCATENATE($C$11,$L$39)=Resumen!N32,Resumen!C32,"")</f>
      </c>
      <c r="S12" s="208">
        <f>IF(CONCATENATE($C$11,$L$39)=Resumen!N37,Resumen!C37,"")</f>
      </c>
      <c r="T12" s="98"/>
      <c r="U12" s="98">
        <f>IF(CONCATENATE($C$11,$T$39)=Resumen!N7,Resumen!C7,"")</f>
      </c>
      <c r="V12" s="98">
        <f>IF(CONCATENATE($C$11,$T$39)=Resumen!N12,Resumen!C12,"")</f>
      </c>
      <c r="W12" s="98">
        <f>IF(CONCATENATE($C$11,$T$39)=Resumen!N17,Resumen!C17,"")</f>
      </c>
      <c r="X12" s="98">
        <f>IF(CONCATENATE($C$11,$T$39)=Resumen!N22,Resumen!C22,"")</f>
      </c>
      <c r="Y12" s="98">
        <f>IF(CONCATENATE($C$11,$T$39)=Resumen!N27,Resumen!C27,"")</f>
      </c>
      <c r="Z12" s="98">
        <f>IF(CONCATENATE($C$11,$T$39)=Resumen!N32,Resumen!C32,"")</f>
      </c>
      <c r="AA12" s="206">
        <f>IF(CONCATENATE($C$11,$T$39)=Resumen!N37,Resumen!C37,"")</f>
      </c>
    </row>
    <row r="13" spans="1:27" ht="19.5" customHeight="1">
      <c r="A13" s="94"/>
      <c r="B13" s="389"/>
      <c r="C13" s="391"/>
      <c r="D13" s="130"/>
      <c r="E13" s="107">
        <f>IF(CONCATENATE($C$11,$D$39)=Resumen!N8,Resumen!C8,"")</f>
      </c>
      <c r="F13" s="107">
        <f>IF(CONCATENATE($C$11,$D$39)=Resumen!N13,Resumen!C13,"")</f>
      </c>
      <c r="G13" s="107">
        <f>IF(CONCATENATE($C$11,$D$39)=Resumen!N18,Resumen!C18,"")</f>
      </c>
      <c r="H13" s="107">
        <f>IF(CONCATENATE($C$11,$D$39)=Resumen!N23,Resumen!C23,"")</f>
      </c>
      <c r="I13" s="107">
        <f>IF(CONCATENATE($C$11,$D$39)=Resumen!N28,Resumen!C28,"")</f>
      </c>
      <c r="J13" s="107">
        <f>IF(CONCATENATE($C$11,$D$39)=Resumen!N33,Resumen!C33,"")</f>
      </c>
      <c r="K13" s="205"/>
      <c r="L13" s="109"/>
      <c r="M13" s="109">
        <f>IF(CONCATENATE($C$11,$L$39)=Resumen!N8,Resumen!C8,"")</f>
      </c>
      <c r="N13" s="109">
        <f>IF(CONCATENATE($C$11,$L$39)=Resumen!N13,Resumen!C13,"")</f>
      </c>
      <c r="O13" s="109" t="str">
        <f>IF(CONCATENATE($C$11,$L$39)=Resumen!N18,Resumen!C18,"")</f>
        <v>R12</v>
      </c>
      <c r="P13" s="109" t="str">
        <f>IF(CONCATENATE($C$11,$L$39)=Resumen!N23,Resumen!C23,"")</f>
        <v>R17</v>
      </c>
      <c r="Q13" s="109">
        <f>IF(CONCATENATE($C$11,$L$39)=Resumen!N28,Resumen!C28,"")</f>
      </c>
      <c r="R13" s="109">
        <f>IF(CONCATENATE($C$11,$L$39)=Resumen!N33,Resumen!C33,"")</f>
      </c>
      <c r="S13" s="208"/>
      <c r="T13" s="98"/>
      <c r="U13" s="98">
        <f>IF(CONCATENATE($C$11,$T$39)=Resumen!N8,Resumen!C8,"")</f>
      </c>
      <c r="V13" s="98">
        <f>IF(CONCATENATE($C$11,$T$39)=Resumen!N13,Resumen!C13,"")</f>
      </c>
      <c r="W13" s="98">
        <f>IF(CONCATENATE($C$11,$T$39)=Resumen!N18,Resumen!C18,"")</f>
      </c>
      <c r="X13" s="98">
        <f>IF(CONCATENATE($C$11,$T$39)=Resumen!N23,Resumen!C23,"")</f>
      </c>
      <c r="Y13" s="98">
        <f>IF(CONCATENATE($C$11,$T$39)=Resumen!N28,Resumen!C28,"")</f>
      </c>
      <c r="Z13" s="98">
        <f>IF(CONCATENATE($C$11,$T$39)=Resumen!N33,Resumen!C33,"")</f>
      </c>
      <c r="AA13" s="206">
        <f>IF(CONCATENATE($C$11,$T$39)=Resumen!N38,Resumen!C38,"")</f>
      </c>
    </row>
    <row r="14" spans="1:27" ht="19.5" customHeight="1">
      <c r="A14" s="94"/>
      <c r="B14" s="389"/>
      <c r="C14" s="391"/>
      <c r="D14" s="130"/>
      <c r="E14" s="107">
        <f>IF(CONCATENATE($C$11,$D$39)=Resumen!N9,Resumen!C9,"")</f>
      </c>
      <c r="F14" s="107">
        <f>IF(CONCATENATE($C$11,$D$39)=Resumen!N14,Resumen!C14,"")</f>
      </c>
      <c r="G14" s="107">
        <f>IF(CONCATENATE($C$11,$D$39)=Resumen!N19,Resumen!C19,"")</f>
      </c>
      <c r="H14" s="107">
        <f>IF(CONCATENATE($C$11,$D$39)=Resumen!N24,Resumen!C24,"")</f>
      </c>
      <c r="I14" s="107">
        <f>IF(CONCATENATE($C$11,$D$39)=Resumen!N29,Resumen!C29,"")</f>
      </c>
      <c r="J14" s="107">
        <f>IF(CONCATENATE($C$11,$D$39)=Resumen!N34,Resumen!C34,"")</f>
      </c>
      <c r="K14" s="205"/>
      <c r="L14" s="109"/>
      <c r="M14" s="109">
        <f>IF(CONCATENATE($C$11,$L$39)=Resumen!N9,Resumen!C9,"")</f>
      </c>
      <c r="N14" s="109">
        <f>IF(CONCATENATE($C$11,$L$39)=Resumen!N14,Resumen!C14,"")</f>
      </c>
      <c r="O14" s="109">
        <f>IF(CONCATENATE($C$11,$L$39)=Resumen!N19,Resumen!C19,"")</f>
      </c>
      <c r="P14" s="109" t="str">
        <f>IF(CONCATENATE($C$11,$L$39)=Resumen!N24,Resumen!C24,"")</f>
        <v>R18</v>
      </c>
      <c r="Q14" s="109">
        <f>IF(CONCATENATE($C$11,$L$39)=Resumen!N29,Resumen!C29,"")</f>
      </c>
      <c r="R14" s="109">
        <f>IF(CONCATENATE($C$11,$L$39)=Resumen!N34,Resumen!C34,"")</f>
      </c>
      <c r="S14" s="208"/>
      <c r="T14" s="98"/>
      <c r="U14" s="98">
        <f>IF(CONCATENATE($C$11,$T$39)=Resumen!N9,Resumen!C9,"")</f>
      </c>
      <c r="V14" s="98">
        <f>IF(CONCATENATE($C$11,$T$39)=Resumen!N14,Resumen!C14,"")</f>
      </c>
      <c r="W14" s="98">
        <f>IF(CONCATENATE($C$11,$T$39)=Resumen!N19,Resumen!C19,"")</f>
      </c>
      <c r="X14" s="98">
        <f>IF(CONCATENATE($C$11,$T$39)=Resumen!N24,Resumen!C24,"")</f>
      </c>
      <c r="Y14" s="98">
        <f>IF(CONCATENATE($C$11,$T$39)=Resumen!N29,Resumen!C29,"")</f>
      </c>
      <c r="Z14" s="98">
        <f>IF(CONCATENATE($C$11,$T$39)=Resumen!N34,Resumen!C34,"")</f>
      </c>
      <c r="AA14" s="206">
        <f>IF(CONCATENATE($C$11,$T$39)=Resumen!N39,Resumen!C39,"")</f>
      </c>
    </row>
    <row r="15" spans="1:27" ht="19.5" customHeight="1">
      <c r="A15" s="94"/>
      <c r="B15" s="389"/>
      <c r="C15" s="391"/>
      <c r="D15" s="130"/>
      <c r="E15" s="107">
        <f>IF(CONCATENATE($C$11,$D$39)=Resumen!N10,Resumen!C10,"")</f>
      </c>
      <c r="F15" s="107">
        <f>IF(CONCATENATE($C$11,$D$39)=Resumen!N15,Resumen!C15,"")</f>
      </c>
      <c r="G15" s="107">
        <f>IF(CONCATENATE($C$11,$D$39)=Resumen!N20,Resumen!C20,"")</f>
      </c>
      <c r="H15" s="107">
        <f>IF(CONCATENATE($C$11,$D$39)=Resumen!N25,Resumen!C25,"")</f>
      </c>
      <c r="I15" s="107">
        <f>IF(CONCATENATE($C$11,$D$39)=Resumen!N30,Resumen!C30,"")</f>
      </c>
      <c r="J15" s="107">
        <f>IF(CONCATENATE($C$11,$D$39)=Resumen!N35,Resumen!C35,"")</f>
      </c>
      <c r="K15" s="205"/>
      <c r="L15" s="109"/>
      <c r="M15" s="109">
        <f>IF(CONCATENATE($C$11,$L$39)=Resumen!N10,Resumen!C10,"")</f>
      </c>
      <c r="N15" s="109">
        <f>IF(CONCATENATE($C$11,$L$39)=Resumen!N15,Resumen!C15,"")</f>
      </c>
      <c r="O15" s="109">
        <f>IF(CONCATENATE($C$11,$L$39)=Resumen!N20,Resumen!C20,"")</f>
      </c>
      <c r="P15" s="109">
        <f>IF(CONCATENATE($C$11,$L$39)=Resumen!N25,Resumen!C25,"")</f>
      </c>
      <c r="Q15" s="109">
        <f>IF(CONCATENATE($C$11,$L$39)=Resumen!N30,Resumen!C30,"")</f>
      </c>
      <c r="R15" s="109">
        <f>IF(CONCATENATE($C$11,$L$39)=Resumen!N35,Resumen!C35,"")</f>
      </c>
      <c r="S15" s="208"/>
      <c r="T15" s="98"/>
      <c r="U15" s="98">
        <f>IF(CONCATENATE($C$11,$T$39)=Resumen!N10,Resumen!C10,"")</f>
      </c>
      <c r="V15" s="98">
        <f>IF(CONCATENATE($C$11,$T$39)=Resumen!N15,Resumen!C15,"")</f>
      </c>
      <c r="W15" s="98">
        <f>IF(CONCATENATE($C$11,$T$39)=Resumen!N20,Resumen!C20,"")</f>
      </c>
      <c r="X15" s="98">
        <f>IF(CONCATENATE($C$11,$T$39)=Resumen!N25,Resumen!C25,"")</f>
      </c>
      <c r="Y15" s="98">
        <f>IF(CONCATENATE($C$11,$T$39)=Resumen!N30,Resumen!C30,"")</f>
      </c>
      <c r="Z15" s="98">
        <f>IF(CONCATENATE($C$11,$T$39)=Resumen!N35,Resumen!C35,"")</f>
      </c>
      <c r="AA15" s="206">
        <f>IF(CONCATENATE($C$11,$T$39)=Resumen!N40,Resumen!C40,"")</f>
      </c>
    </row>
    <row r="16" spans="1:27" ht="19.5" customHeight="1">
      <c r="A16" s="94"/>
      <c r="B16" s="389"/>
      <c r="C16" s="391"/>
      <c r="D16" s="130"/>
      <c r="E16" s="107">
        <f>IF(CONCATENATE($C$11,$D$39)=Resumen!N11,Resumen!C11,"")</f>
      </c>
      <c r="F16" s="107">
        <f>IF(CONCATENATE($C$11,$D$39)=Resumen!N16,Resumen!C16,"")</f>
      </c>
      <c r="G16" s="107">
        <f>IF(CONCATENATE($C$11,$D$39)=Resumen!N21,Resumen!C21,"")</f>
      </c>
      <c r="H16" s="107">
        <f>IF(CONCATENATE($C$11,$D$39)=Resumen!N26,Resumen!C26,"")</f>
      </c>
      <c r="I16" s="107">
        <f>IF(CONCATENATE($C$11,$D$39)=Resumen!N31,Resumen!C31,"")</f>
      </c>
      <c r="J16" s="107">
        <f>IF(CONCATENATE($C$11,$D$39)=Resumen!N36,Resumen!C36,"")</f>
      </c>
      <c r="K16" s="205"/>
      <c r="L16" s="109"/>
      <c r="M16" s="109">
        <f>IF(CONCATENATE($C$11,$L$39)=Resumen!N11,Resumen!C11,"")</f>
      </c>
      <c r="N16" s="109">
        <f>IF(CONCATENATE($C$11,$L$39)=Resumen!N16,Resumen!C16,"")</f>
      </c>
      <c r="O16" s="109">
        <f>IF(CONCATENATE($C$11,$L$39)=Resumen!N21,Resumen!C21,"")</f>
      </c>
      <c r="P16" s="109">
        <f>IF(CONCATENATE($C$11,$L$39)=Resumen!N26,Resumen!C26,"")</f>
      </c>
      <c r="Q16" s="109">
        <f>IF(CONCATENATE($C$11,$L$39)=Resumen!N31,Resumen!C31,"")</f>
      </c>
      <c r="R16" s="109">
        <f>IF(CONCATENATE($C$11,$L$39)=Resumen!N36,Resumen!C36,"")</f>
      </c>
      <c r="S16" s="208"/>
      <c r="T16" s="98"/>
      <c r="U16" s="98">
        <f>IF(CONCATENATE($C$11,$T$39)=Resumen!N11,Resumen!C11,"")</f>
      </c>
      <c r="V16" s="98">
        <f>IF(CONCATENATE($C$11,$T$39)=Resumen!N16,Resumen!C16,"")</f>
      </c>
      <c r="W16" s="98">
        <f>IF(CONCATENATE($C$11,$T$39)=Resumen!N21,Resumen!C21,"")</f>
      </c>
      <c r="X16" s="98">
        <f>IF(CONCATENATE($C$11,$T$39)=Resumen!N26,Resumen!C26,"")</f>
      </c>
      <c r="Y16" s="98">
        <f>IF(CONCATENATE($C$11,$T$39)=Resumen!N31,Resumen!C31,"")</f>
      </c>
      <c r="Z16" s="98">
        <f>IF(CONCATENATE($C$11,$T$39)=Resumen!N36,Resumen!C36,"")</f>
      </c>
      <c r="AA16" s="206">
        <f>IF(CONCATENATE($C$11,$T$39)=Resumen!N41,Resumen!C41,"")</f>
      </c>
    </row>
    <row r="17" spans="1:27" ht="8.25" customHeight="1" thickBot="1">
      <c r="A17" s="94"/>
      <c r="B17" s="389"/>
      <c r="C17" s="391"/>
      <c r="D17" s="131"/>
      <c r="E17" s="132"/>
      <c r="F17" s="132"/>
      <c r="G17" s="132"/>
      <c r="H17" s="132"/>
      <c r="I17" s="132"/>
      <c r="J17" s="132"/>
      <c r="K17" s="176"/>
      <c r="L17" s="126"/>
      <c r="M17" s="126"/>
      <c r="N17" s="126"/>
      <c r="O17" s="126"/>
      <c r="P17" s="126"/>
      <c r="Q17" s="126"/>
      <c r="R17" s="126"/>
      <c r="S17" s="127"/>
      <c r="T17" s="100"/>
      <c r="U17" s="100"/>
      <c r="V17" s="100"/>
      <c r="W17" s="100"/>
      <c r="X17" s="100"/>
      <c r="Y17" s="100"/>
      <c r="Z17" s="100"/>
      <c r="AA17" s="122"/>
    </row>
    <row r="18" spans="1:27" ht="9.75" customHeight="1">
      <c r="A18" s="94"/>
      <c r="B18" s="389"/>
      <c r="C18" s="391" t="s">
        <v>124</v>
      </c>
      <c r="D18" s="129"/>
      <c r="E18" s="104"/>
      <c r="F18" s="104"/>
      <c r="G18" s="104"/>
      <c r="H18" s="104"/>
      <c r="I18" s="104"/>
      <c r="J18" s="104"/>
      <c r="K18" s="210"/>
      <c r="L18" s="111"/>
      <c r="M18" s="111"/>
      <c r="N18" s="111"/>
      <c r="O18" s="111"/>
      <c r="P18" s="111"/>
      <c r="Q18" s="111"/>
      <c r="R18" s="111"/>
      <c r="S18" s="207"/>
      <c r="T18" s="102"/>
      <c r="U18" s="102"/>
      <c r="V18" s="102"/>
      <c r="W18" s="102"/>
      <c r="X18" s="102"/>
      <c r="Y18" s="102"/>
      <c r="Z18" s="102"/>
      <c r="AA18" s="124"/>
    </row>
    <row r="19" spans="1:27" ht="19.5" customHeight="1">
      <c r="A19" s="94"/>
      <c r="B19" s="389"/>
      <c r="C19" s="391"/>
      <c r="D19" s="130"/>
      <c r="E19" s="107">
        <f>IF(CONCATENATE($C$18,$D$39)=Resumen!N7,Resumen!C7,"")</f>
      </c>
      <c r="F19" s="107">
        <f>IF(CONCATENATE($C$18,$D$39)=Resumen!N12,Resumen!C12,"")</f>
      </c>
      <c r="G19" s="107">
        <f>IF(CONCATENATE($C$18,$D$39)=Resumen!N17,Resumen!C17,"")</f>
      </c>
      <c r="H19" s="107">
        <f>IF(CONCATENATE($C$18,$D$39)=Resumen!N22,Resumen!C22,"")</f>
      </c>
      <c r="I19" s="107">
        <f>IF(CONCATENATE($C$18,$D$39)=Resumen!N27,Resumen!C27,"")</f>
      </c>
      <c r="J19" s="107" t="str">
        <f>IF(CONCATENATE($C$18,$D$39)=Resumen!N31,Resumen!C31,"")</f>
        <v>R25</v>
      </c>
      <c r="K19" s="205">
        <f>IF(CONCATENATE($C$18,$D$39)=Resumen!N37,Resumen!C37,"")</f>
      </c>
      <c r="L19" s="109"/>
      <c r="M19" s="109" t="str">
        <f>IF(CONCATENATE($C$18,$L$39)=Resumen!N7,Resumen!C7,"")</f>
        <v>R1</v>
      </c>
      <c r="N19" s="109">
        <f>IF(CONCATENATE($C$18,$L$39)=Resumen!N12,Resumen!C12,"")</f>
      </c>
      <c r="O19" s="109" t="str">
        <f>IF(CONCATENATE($C$18,$L$39)=Resumen!N17,Resumen!C17,"")</f>
        <v>R11</v>
      </c>
      <c r="P19" s="109">
        <f>IF(CONCATENATE($C$18,$L$39)=Resumen!N22,Resumen!C22,"")</f>
      </c>
      <c r="Q19" s="109" t="str">
        <f>IF(CONCATENATE($C$18,$L$39)=Resumen!N27,Resumen!C27,"")</f>
        <v>R21</v>
      </c>
      <c r="R19" s="109" t="str">
        <f>IF(CONCATENATE($C$18,$L$39)=Resumen!N32,Resumen!C32,"")</f>
        <v>R26</v>
      </c>
      <c r="S19" s="208">
        <f>IF(CONCATENATE($C$18,$L$39)=Resumen!N37,Resumen!C37,"")</f>
      </c>
      <c r="T19" s="98"/>
      <c r="U19" s="98">
        <f>IF(CONCATENATE($C$18,$T$39)=Resumen!N7,Resumen!C7,"")</f>
      </c>
      <c r="V19" s="98">
        <f>IF(CONCATENATE($C$18,$T$39)=Resumen!N12,Resumen!C12,"")</f>
      </c>
      <c r="W19" s="98">
        <f>IF(CONCATENATE($C$18,$T$39)=Resumen!N17,Resumen!C17,"")</f>
      </c>
      <c r="X19" s="98">
        <f>IF(CONCATENATE($C$18,$T$39)=Resumen!N22,Resumen!C22,"")</f>
      </c>
      <c r="Y19" s="98">
        <f>IF(CONCATENATE($C$18,$T$39)=Resumen!N27,Resumen!C27,"")</f>
      </c>
      <c r="Z19" s="98">
        <f>IF(CONCATENATE($C$18,$T$39)=Resumen!N32,Resumen!C32,"")</f>
      </c>
      <c r="AA19" s="206">
        <f>IF(CONCATENATE($C$18,$T$39)=Resumen!N37,Resumen!C37,"")</f>
      </c>
    </row>
    <row r="20" spans="1:27" ht="19.5" customHeight="1">
      <c r="A20" s="94"/>
      <c r="B20" s="389"/>
      <c r="C20" s="391"/>
      <c r="D20" s="130"/>
      <c r="E20" s="107">
        <f>IF(CONCATENATE($C$18,$D$39)=Resumen!N8,Resumen!C8,"")</f>
      </c>
      <c r="F20" s="107">
        <f>IF(CONCATENATE($C$18,$D$39)=Resumen!N13,Resumen!C13,"")</f>
      </c>
      <c r="G20" s="107">
        <f>IF(CONCATENATE($C$18,$D$39)=Resumen!N18,Resumen!C18,"")</f>
      </c>
      <c r="H20" s="107">
        <f>IF(CONCATENATE($C$18,$D$39)=Resumen!N23,Resumen!C23,"")</f>
      </c>
      <c r="I20" s="107">
        <f>IF(CONCATENATE($C$18,$D$39)=Resumen!N28,Resumen!C28,"")</f>
      </c>
      <c r="J20" s="107"/>
      <c r="K20" s="205"/>
      <c r="L20" s="109"/>
      <c r="M20" s="109" t="str">
        <f>IF(CONCATENATE($C$18,$L$39)=Resumen!N8,Resumen!C8,"")</f>
        <v>R2</v>
      </c>
      <c r="N20" s="109">
        <f>IF(CONCATENATE($C$18,$L$39)=Resumen!N13,Resumen!C13,"")</f>
      </c>
      <c r="O20" s="109">
        <f>IF(CONCATENATE($C$18,$L$39)=Resumen!N18,Resumen!C18,"")</f>
      </c>
      <c r="P20" s="109">
        <f>IF(CONCATENATE($C$18,$L$39)=Resumen!N23,Resumen!C23,"")</f>
      </c>
      <c r="Q20" s="109" t="str">
        <f>IF(CONCATENATE($C$18,$L$39)=Resumen!N28,Resumen!C28,"")</f>
        <v>R22</v>
      </c>
      <c r="R20" s="109">
        <f>IF(CONCATENATE($C$18,$L$39)=Resumen!N33,Resumen!C33,"")</f>
      </c>
      <c r="S20" s="208"/>
      <c r="T20" s="98"/>
      <c r="U20" s="98">
        <f>IF(CONCATENATE($C$18,$T$39)=Resumen!N8,Resumen!C8,"")</f>
      </c>
      <c r="V20" s="98">
        <f>IF(CONCATENATE($C$18,$T$39)=Resumen!N13,Resumen!C13,"")</f>
      </c>
      <c r="W20" s="98">
        <f>IF(CONCATENATE($C$18,$T$39)=Resumen!N18,Resumen!C18,"")</f>
      </c>
      <c r="X20" s="98">
        <f>IF(CONCATENATE($C$18,$T$39)=Resumen!N23,Resumen!C23,"")</f>
      </c>
      <c r="Y20" s="98">
        <f>IF(CONCATENATE($C$18,$T$39)=Resumen!N28,Resumen!C28,"")</f>
      </c>
      <c r="Z20" s="98">
        <f>IF(CONCATENATE($C$18,$T$39)=Resumen!N33,Resumen!C33,"")</f>
      </c>
      <c r="AA20" s="206">
        <f>IF(CONCATENATE($C$18,$T$39)=Resumen!N38,Resumen!C38,"")</f>
      </c>
    </row>
    <row r="21" spans="1:27" ht="19.5" customHeight="1">
      <c r="A21" s="94"/>
      <c r="B21" s="389"/>
      <c r="C21" s="391"/>
      <c r="D21" s="130"/>
      <c r="E21" s="107">
        <f>IF(CONCATENATE($C$18,$D$39)=Resumen!N9,Resumen!C9,"")</f>
      </c>
      <c r="F21" s="107">
        <f>IF(CONCATENATE($C$18,$D$39)=Resumen!N14,Resumen!C14,"")</f>
      </c>
      <c r="G21" s="107">
        <f>IF(CONCATENATE($C$18,$D$39)=Resumen!N19,Resumen!C19,"")</f>
      </c>
      <c r="H21" s="107">
        <f>IF(CONCATENATE($C$18,$D$39)=Resumen!N24,Resumen!C24,"")</f>
      </c>
      <c r="I21" s="107" t="str">
        <f>IF(CONCATENATE($C$18,$D$39)=Resumen!N29,Resumen!C29,"")</f>
        <v>R23</v>
      </c>
      <c r="J21" s="107">
        <f>IF(CONCATENATE($C$18,$D$39)=Resumen!N34,Resumen!C34,"")</f>
      </c>
      <c r="K21" s="205"/>
      <c r="L21" s="109"/>
      <c r="M21" s="109" t="str">
        <f>IF(CONCATENATE($C$18,$L$39)=Resumen!N9,Resumen!C9,"")</f>
        <v>R3</v>
      </c>
      <c r="N21" s="109">
        <f>IF(CONCATENATE($C$18,$L$39)=Resumen!N14,Resumen!C14,"")</f>
      </c>
      <c r="O21" s="109">
        <f>IF(CONCATENATE($C$18,$L$39)=Resumen!N19,Resumen!C19,"")</f>
      </c>
      <c r="P21" s="109">
        <f>IF(CONCATENATE($C$18,$L$39)=Resumen!N24,Resumen!C24,"")</f>
      </c>
      <c r="Q21" s="109">
        <f>IF(CONCATENATE($C$18,$L$39)=Resumen!N29,Resumen!C29,"")</f>
      </c>
      <c r="R21" s="109">
        <f>IF(CONCATENATE($C$18,$L$39)=Resumen!N34,Resumen!C34,"")</f>
      </c>
      <c r="S21" s="208"/>
      <c r="T21" s="98"/>
      <c r="U21" s="98">
        <f>IF(CONCATENATE($C$18,$T$39)=Resumen!N9,Resumen!C9,"")</f>
      </c>
      <c r="V21" s="98">
        <f>IF(CONCATENATE($C$18,$T$39)=Resumen!N14,Resumen!C14,"")</f>
      </c>
      <c r="W21" s="98">
        <f>IF(CONCATENATE($C$18,$T$39)=Resumen!N19,Resumen!C19,"")</f>
      </c>
      <c r="X21" s="98">
        <f>IF(CONCATENATE($C$18,$T$39)=Resumen!N24,Resumen!C24,"")</f>
      </c>
      <c r="Y21" s="98">
        <f>IF(CONCATENATE($C$18,$T$39)=Resumen!N29,Resumen!C29,"")</f>
      </c>
      <c r="Z21" s="98">
        <f>IF(CONCATENATE($C$18,$T$39)=Resumen!N34,Resumen!C34,"")</f>
      </c>
      <c r="AA21" s="206">
        <f>IF(CONCATENATE($C$18,$T$39)=Resumen!N39,Resumen!C39,"")</f>
      </c>
    </row>
    <row r="22" spans="1:27" ht="19.5" customHeight="1">
      <c r="A22" s="94"/>
      <c r="B22" s="389"/>
      <c r="C22" s="391"/>
      <c r="D22" s="130"/>
      <c r="E22" s="107" t="str">
        <f>IF(CONCATENATE($C$18,$D$39)=Resumen!N10,Resumen!C10,"")</f>
        <v>R4</v>
      </c>
      <c r="F22" s="107">
        <f>IF(CONCATENATE($C$18,$D$39)=Resumen!N15,Resumen!C15,"")</f>
      </c>
      <c r="G22" s="107">
        <f>IF(CONCATENATE($C$18,$D$39)=Resumen!N20,Resumen!C20,"")</f>
      </c>
      <c r="H22" s="107" t="str">
        <f>IF(CONCATENATE($C$18,$D$39)=Resumen!N25,Resumen!C25,"")</f>
        <v>R19</v>
      </c>
      <c r="I22" s="107"/>
      <c r="J22" s="107">
        <f>IF(CONCATENATE($C$18,$D$39)=Resumen!N35,Resumen!C35,"")</f>
      </c>
      <c r="K22" s="205"/>
      <c r="L22" s="109"/>
      <c r="M22" s="109">
        <f>IF(CONCATENATE($C$18,$L$39)=Resumen!N10,Resumen!C10,"")</f>
      </c>
      <c r="N22" s="109">
        <f>IF(CONCATENATE($C$18,$L$39)=Resumen!N15,Resumen!C15,"")</f>
      </c>
      <c r="O22" s="109">
        <f>IF(CONCATENATE($C$18,$L$39)=Resumen!N20,Resumen!C20,"")</f>
      </c>
      <c r="P22" s="109">
        <f>IF(CONCATENATE($C$18,$L$39)=Resumen!N25,Resumen!C25,"")</f>
      </c>
      <c r="Q22" s="109">
        <f>IF(CONCATENATE($C$18,$L$39)=Resumen!N30,Resumen!C30,"")</f>
      </c>
      <c r="R22" s="109">
        <f>IF(CONCATENATE($C$18,$L$39)=Resumen!N35,Resumen!C35,"")</f>
      </c>
      <c r="S22" s="208"/>
      <c r="T22" s="98"/>
      <c r="U22" s="98">
        <f>IF(CONCATENATE($C$18,$T$39)=Resumen!N10,Resumen!C10,"")</f>
      </c>
      <c r="V22" s="98">
        <f>IF(CONCATENATE($C$18,$T$39)=Resumen!N15,Resumen!C15,"")</f>
      </c>
      <c r="W22" s="98">
        <f>IF(CONCATENATE($C$18,$T$39)=Resumen!N20,Resumen!C20,"")</f>
      </c>
      <c r="X22" s="98">
        <f>IF(CONCATENATE($C$18,$T$39)=Resumen!N25,Resumen!C25,"")</f>
      </c>
      <c r="Y22" s="98">
        <f>IF(CONCATENATE($C$18,$T$39)=Resumen!N30,Resumen!C30,"")</f>
      </c>
      <c r="Z22" s="98">
        <f>IF(CONCATENATE($C$18,$T$39)=Resumen!N35,Resumen!C35,"")</f>
      </c>
      <c r="AA22" s="206">
        <f>IF(CONCATENATE($C$18,$T$39)=Resumen!N40,Resumen!C40,"")</f>
      </c>
    </row>
    <row r="23" spans="1:27" ht="19.5" customHeight="1">
      <c r="A23" s="94"/>
      <c r="B23" s="389"/>
      <c r="C23" s="391"/>
      <c r="D23" s="130"/>
      <c r="E23" s="107">
        <f>IF(CONCATENATE($C$18,$D$39)=Resumen!N11,Resumen!C11,"")</f>
      </c>
      <c r="F23" s="107" t="str">
        <f>IF(CONCATENATE($C$18,$D$39)=Resumen!N16,Resumen!C16,"")</f>
        <v>R10</v>
      </c>
      <c r="G23" s="107">
        <f>IF(CONCATENATE($C$18,$D$39)=Resumen!N21,Resumen!C21,"")</f>
      </c>
      <c r="H23" s="107">
        <f>IF(CONCATENATE($C$18,$D$39)=Resumen!N26,Resumen!C26,"")</f>
      </c>
      <c r="I23" s="107" t="str">
        <f>IF(CONCATENATE($C$18,$D$39)=Resumen!N30,Resumen!C30,"")</f>
        <v>R24</v>
      </c>
      <c r="J23" s="107">
        <f>IF(CONCATENATE($C$18,$D$39)=Resumen!N36,Resumen!C36,"")</f>
      </c>
      <c r="K23" s="205"/>
      <c r="L23" s="109"/>
      <c r="M23" s="109">
        <f>IF(CONCATENATE($C$18,$L$39)=Resumen!N11,Resumen!C11,"")</f>
      </c>
      <c r="N23" s="109">
        <f>IF(CONCATENATE($C$18,$L$39)=Resumen!N16,Resumen!C16,"")</f>
      </c>
      <c r="O23" s="109" t="str">
        <f>IF(CONCATENATE($C$18,$L$39)=Resumen!N21,Resumen!C21,"")</f>
        <v>R15</v>
      </c>
      <c r="P23" s="109" t="str">
        <f>IF(CONCATENATE($C$18,$L$39)=Resumen!N26,Resumen!C26,"")</f>
        <v>R20</v>
      </c>
      <c r="Q23" s="109">
        <f>IF(CONCATENATE($C$18,$L$39)=Resumen!N31,Resumen!C31,"")</f>
      </c>
      <c r="R23" s="109">
        <f>IF(CONCATENATE($C$18,$L$39)=Resumen!N36,Resumen!C36,"")</f>
      </c>
      <c r="S23" s="208"/>
      <c r="T23" s="98"/>
      <c r="U23" s="98">
        <f>IF(CONCATENATE($C$18,$T$39)=Resumen!N11,Resumen!C11,"")</f>
      </c>
      <c r="V23" s="98">
        <f>IF(CONCATENATE($C$18,$T$39)=Resumen!N16,Resumen!C16,"")</f>
      </c>
      <c r="W23" s="98">
        <f>IF(CONCATENATE($C$18,$T$39)=Resumen!N21,Resumen!C21,"")</f>
      </c>
      <c r="X23" s="98">
        <f>IF(CONCATENATE($C$18,$T$39)=Resumen!N26,Resumen!C26,"")</f>
      </c>
      <c r="Y23" s="98">
        <f>IF(CONCATENATE($C$18,$T$39)=Resumen!N31,Resumen!C31,"")</f>
      </c>
      <c r="Z23" s="98">
        <f>IF(CONCATENATE($C$18,$T$39)=Resumen!N36,Resumen!C36,"")</f>
      </c>
      <c r="AA23" s="206">
        <f>IF(CONCATENATE($C$18,$T$39)=Resumen!N41,Resumen!C41,"")</f>
      </c>
    </row>
    <row r="24" spans="1:27" ht="9.75" customHeight="1" thickBot="1">
      <c r="A24" s="94"/>
      <c r="B24" s="389"/>
      <c r="C24" s="391"/>
      <c r="D24" s="131"/>
      <c r="E24" s="132"/>
      <c r="F24" s="132"/>
      <c r="G24" s="132"/>
      <c r="H24" s="132"/>
      <c r="I24" s="132"/>
      <c r="J24" s="132"/>
      <c r="K24" s="176"/>
      <c r="L24" s="126"/>
      <c r="M24" s="126"/>
      <c r="N24" s="126"/>
      <c r="O24" s="126"/>
      <c r="P24" s="126"/>
      <c r="Q24" s="126"/>
      <c r="R24" s="126"/>
      <c r="S24" s="127"/>
      <c r="T24" s="136"/>
      <c r="U24" s="136"/>
      <c r="V24" s="136"/>
      <c r="W24" s="136"/>
      <c r="X24" s="136"/>
      <c r="Y24" s="136"/>
      <c r="Z24" s="136"/>
      <c r="AA24" s="137"/>
    </row>
    <row r="25" spans="1:27" ht="13.5">
      <c r="A25" s="94"/>
      <c r="B25" s="389"/>
      <c r="C25" s="391" t="s">
        <v>122</v>
      </c>
      <c r="D25" s="152"/>
      <c r="E25" s="153"/>
      <c r="F25" s="153"/>
      <c r="G25" s="153"/>
      <c r="H25" s="153"/>
      <c r="I25" s="153"/>
      <c r="J25" s="153"/>
      <c r="K25" s="211"/>
      <c r="L25" s="104"/>
      <c r="M25" s="104"/>
      <c r="N25" s="104"/>
      <c r="O25" s="104"/>
      <c r="P25" s="104"/>
      <c r="Q25" s="104"/>
      <c r="R25" s="104"/>
      <c r="S25" s="210"/>
      <c r="T25" s="111"/>
      <c r="U25" s="111"/>
      <c r="V25" s="111"/>
      <c r="W25" s="111"/>
      <c r="X25" s="111"/>
      <c r="Y25" s="111"/>
      <c r="Z25" s="111"/>
      <c r="AA25" s="207"/>
    </row>
    <row r="26" spans="1:27" ht="13.5">
      <c r="A26" s="94"/>
      <c r="B26" s="389"/>
      <c r="C26" s="391"/>
      <c r="D26" s="156"/>
      <c r="E26" s="157">
        <f>IF(CONCATENATE($C$25,$D$39)=Resumen!N7,Resumen!C7,"")</f>
      </c>
      <c r="F26" s="157">
        <f>IF(CONCATENATE($C$25,$D$39)=Resumen!N12,Resumen!C12,"")</f>
      </c>
      <c r="G26" s="157">
        <f>IF(CONCATENATE($C$25,$D$39)=Resumen!N17,Resumen!C17,"")</f>
      </c>
      <c r="H26" s="157">
        <f>IF(CONCATENATE($C$25,$D$39)=Resumen!N22,Resumen!C22,"")</f>
      </c>
      <c r="I26" s="157">
        <f>IF(CONCATENATE($C$25,$D$39)=Resumen!N27,Resumen!C27,"")</f>
      </c>
      <c r="J26" s="157">
        <f>IF(CONCATENATE($C$25,$D$39)=Resumen!N32,Resumen!C32,"")</f>
      </c>
      <c r="K26" s="212">
        <f>IF(CONCATENATE($C$25,$D$39)=Resumen!N37,Resumen!C37,"")</f>
      </c>
      <c r="L26" s="107"/>
      <c r="M26" s="107">
        <f>IF(CONCATENATE($C$25,$L$39)=Resumen!N7,Resumen!C7,"")</f>
      </c>
      <c r="N26" s="107">
        <f>IF(CONCATENATE($C$25,$L$39)=Resumen!N12,Resumen!C12,"")</f>
      </c>
      <c r="O26" s="107">
        <f>IF(CONCATENATE($C$25,$L$39)=Resumen!N17,Resumen!C17,"")</f>
      </c>
      <c r="P26" s="107">
        <f>IF(CONCATENATE($C$25,$L$39)=Resumen!N22,Resumen!C22,"")</f>
      </c>
      <c r="Q26" s="107">
        <f>IF(CONCATENATE($C$25,$L$39)=Resumen!N27,Resumen!C27,"")</f>
      </c>
      <c r="R26" s="107">
        <f>IF(CONCATENATE($C$25,$L$39)=Resumen!N32,Resumen!C32,"")</f>
      </c>
      <c r="S26" s="205">
        <f>IF(CONCATENATE($C$25,$L$39)=Resumen!N37,Resumen!C37,"")</f>
      </c>
      <c r="T26" s="109"/>
      <c r="U26" s="109">
        <f>IF(CONCATENATE($C$25,$T$39)=Resumen!N7,Resumen!C7,"")</f>
      </c>
      <c r="V26" s="109">
        <f>IF(CONCATENATE($C$25,$T$39)=Resumen!N12,Resumen!C12,"")</f>
      </c>
      <c r="W26" s="109">
        <f>IF(CONCATENATE($C$25,$T$39)=Resumen!N17,Resumen!C17,"")</f>
      </c>
      <c r="X26" s="109">
        <f>IF(CONCATENATE($C$25,$T$39)=Resumen!N22,Resumen!C22,"")</f>
      </c>
      <c r="Y26" s="109">
        <f>IF(CONCATENATE($C$25,$T$39)=Resumen!N27,Resumen!C27,"")</f>
      </c>
      <c r="Z26" s="109">
        <f>IF(CONCATENATE($C$25,$T$39)=Resumen!N32,Resumen!C32,"")</f>
      </c>
      <c r="AA26" s="208">
        <f>IF(CONCATENATE($C$25,$T$39)=Resumen!N37,Resumen!C37,"")</f>
      </c>
    </row>
    <row r="27" spans="1:27" ht="13.5">
      <c r="A27" s="94"/>
      <c r="B27" s="389"/>
      <c r="C27" s="391"/>
      <c r="D27" s="156"/>
      <c r="E27" s="157">
        <f>IF(CONCATENATE($C$25,$D$39)=Resumen!N8,Resumen!C8,"")</f>
      </c>
      <c r="F27" s="157">
        <f>IF(CONCATENATE($C$25,$D$39)=Resumen!N13,Resumen!C13,"")</f>
      </c>
      <c r="G27" s="157">
        <f>IF(CONCATENATE($C$25,$D$39)=Resumen!N18,Resumen!C18,"")</f>
      </c>
      <c r="H27" s="157">
        <f>IF(CONCATENATE($C$25,$D$39)=Resumen!N23,Resumen!C23,"")</f>
      </c>
      <c r="I27" s="157">
        <f>IF(CONCATENATE($C$25,$D$39)=Resumen!N28,Resumen!C28,"")</f>
      </c>
      <c r="J27" s="157">
        <f>IF(CONCATENATE($C$25,$D$39)=Resumen!N33,Resumen!C33,"")</f>
      </c>
      <c r="K27" s="212"/>
      <c r="L27" s="107"/>
      <c r="M27" s="107">
        <f>IF(CONCATENATE($C$25,$L$39)=Resumen!N8,Resumen!C8,"")</f>
      </c>
      <c r="N27" s="107">
        <f>IF(CONCATENATE($C$25,$L$39)=Resumen!N13,Resumen!C13,"")</f>
      </c>
      <c r="O27" s="107">
        <f>IF(CONCATENATE($C$25,$L$39)=Resumen!N18,Resumen!C18,"")</f>
      </c>
      <c r="P27" s="107">
        <f>IF(CONCATENATE($C$25,$L$39)=Resumen!N23,Resumen!C23,"")</f>
      </c>
      <c r="Q27" s="107">
        <f>IF(CONCATENATE($C$25,$L$39)=Resumen!N28,Resumen!C28,"")</f>
      </c>
      <c r="R27" s="107">
        <f>IF(CONCATENATE($C$25,$L$39)=Resumen!N33,Resumen!C33,"")</f>
      </c>
      <c r="S27" s="205"/>
      <c r="T27" s="109"/>
      <c r="U27" s="109">
        <f>IF(CONCATENATE($C$25,$T$39)=Resumen!N8,Resumen!C8,"")</f>
      </c>
      <c r="V27" s="109">
        <f>IF(CONCATENATE($C$25,$T$39)=Resumen!N13,Resumen!C13,"")</f>
      </c>
      <c r="W27" s="109">
        <f>IF(CONCATENATE($C$25,$T$39)=Resumen!N18,Resumen!C18,"")</f>
      </c>
      <c r="X27" s="109">
        <f>IF(CONCATENATE($C$25,$T$39)=Resumen!N23,Resumen!C23,"")</f>
      </c>
      <c r="Y27" s="109">
        <f>IF(CONCATENATE($C$25,$T$39)=Resumen!N28,Resumen!C28,"")</f>
      </c>
      <c r="Z27" s="109">
        <f>IF(CONCATENATE($C$25,$T$39)=Resumen!N33,Resumen!C33,"")</f>
      </c>
      <c r="AA27" s="208">
        <f>IF(CONCATENATE($C$25,$T$39)=Resumen!N38,Resumen!C38,"")</f>
      </c>
    </row>
    <row r="28" spans="1:27" ht="13.5">
      <c r="A28" s="94"/>
      <c r="B28" s="389"/>
      <c r="C28" s="391"/>
      <c r="D28" s="156"/>
      <c r="E28" s="157">
        <f>IF(CONCATENATE($C$25,$D$39)=Resumen!N9,Resumen!C9,"")</f>
      </c>
      <c r="F28" s="157">
        <f>IF(CONCATENATE($C$25,$D$39)=Resumen!N14,Resumen!C14,"")</f>
      </c>
      <c r="G28" s="157">
        <f>IF(CONCATENATE($C$25,$D$39)=Resumen!N19,Resumen!C19,"")</f>
      </c>
      <c r="H28" s="157">
        <f>IF(CONCATENATE($C$25,$D$39)=Resumen!N24,Resumen!C24,"")</f>
      </c>
      <c r="I28" s="157">
        <f>IF(CONCATENATE($C$25,$D$39)=Resumen!N29,Resumen!C29,"")</f>
      </c>
      <c r="J28" s="157">
        <f>IF(CONCATENATE($C$25,$D$39)=Resumen!N34,Resumen!C34,"")</f>
      </c>
      <c r="K28" s="212"/>
      <c r="L28" s="107"/>
      <c r="M28" s="107">
        <f>IF(CONCATENATE($C$25,$L$39)=Resumen!N9,Resumen!C9,"")</f>
      </c>
      <c r="N28" s="107">
        <f>IF(CONCATENATE($C$25,$L$39)=Resumen!N14,Resumen!C14,"")</f>
      </c>
      <c r="O28" s="107">
        <f>IF(CONCATENATE($C$25,$L$39)=Resumen!N19,Resumen!C19,"")</f>
      </c>
      <c r="P28" s="107">
        <f>IF(CONCATENATE($C$25,$L$39)=Resumen!N24,Resumen!C24,"")</f>
      </c>
      <c r="Q28" s="107">
        <f>IF(CONCATENATE($C$25,$L$39)=Resumen!N29,Resumen!C29,"")</f>
      </c>
      <c r="R28" s="107">
        <f>IF(CONCATENATE($C$25,$L$39)=Resumen!N34,Resumen!C34,"")</f>
      </c>
      <c r="S28" s="205"/>
      <c r="T28" s="109"/>
      <c r="U28" s="109">
        <f>IF(CONCATENATE($C$25,$T$39)=Resumen!N9,Resumen!C9,"")</f>
      </c>
      <c r="V28" s="109">
        <f>IF(CONCATENATE($C$25,$T$39)=Resumen!N14,Resumen!C14,"")</f>
      </c>
      <c r="W28" s="109">
        <f>IF(CONCATENATE($C$25,$T$39)=Resumen!N19,Resumen!C19,"")</f>
      </c>
      <c r="X28" s="109">
        <f>IF(CONCATENATE($C$25,$T$39)=Resumen!N24,Resumen!C24,"")</f>
      </c>
      <c r="Y28" s="109">
        <f>IF(CONCATENATE($C$25,$T$39)=Resumen!N29,Resumen!C29,"")</f>
      </c>
      <c r="Z28" s="109">
        <f>IF(CONCATENATE($C$25,$T$39)=Resumen!N34,Resumen!C34,"")</f>
      </c>
      <c r="AA28" s="208">
        <f>IF(CONCATENATE($C$25,$T$39)=Resumen!N39,Resumen!C39,"")</f>
      </c>
    </row>
    <row r="29" spans="1:27" ht="13.5">
      <c r="A29" s="94"/>
      <c r="B29" s="389"/>
      <c r="C29" s="391"/>
      <c r="D29" s="156"/>
      <c r="E29" s="157">
        <f>IF(CONCATENATE($C$25,$D$39)=Resumen!N10,Resumen!C10,"")</f>
      </c>
      <c r="F29" s="157">
        <f>IF(CONCATENATE($C$25,$D$39)=Resumen!N15,Resumen!C15,"")</f>
      </c>
      <c r="G29" s="157">
        <f>IF(CONCATENATE($C$25,$D$39)=Resumen!N20,Resumen!C20,"")</f>
      </c>
      <c r="H29" s="157">
        <f>IF(CONCATENATE($C$25,$D$39)=Resumen!N25,Resumen!C25,"")</f>
      </c>
      <c r="I29" s="157">
        <f>IF(CONCATENATE($C$25,$D$39)=Resumen!N30,Resumen!C30,"")</f>
      </c>
      <c r="J29" s="157">
        <f>IF(CONCATENATE($C$25,$D$39)=Resumen!N35,Resumen!C35,"")</f>
      </c>
      <c r="K29" s="212"/>
      <c r="L29" s="107"/>
      <c r="M29" s="107">
        <f>IF(CONCATENATE($C$25,$L$39)=Resumen!N10,Resumen!C10,"")</f>
      </c>
      <c r="N29" s="107">
        <f>IF(CONCATENATE($C$25,$L$39)=Resumen!N15,Resumen!C15,"")</f>
      </c>
      <c r="O29" s="107" t="str">
        <f>IF(CONCATENATE($C$25,$L$39)=Resumen!N20,Resumen!C20,"")</f>
        <v>R14</v>
      </c>
      <c r="P29" s="107">
        <f>IF(CONCATENATE($C$25,$L$39)=Resumen!N25,Resumen!C25,"")</f>
      </c>
      <c r="Q29" s="107">
        <f>IF(CONCATENATE($C$25,$L$39)=Resumen!N30,Resumen!C30,"")</f>
      </c>
      <c r="R29" s="107">
        <f>IF(CONCATENATE($C$25,$L$39)=Resumen!N35,Resumen!C35,"")</f>
      </c>
      <c r="S29" s="205"/>
      <c r="T29" s="109"/>
      <c r="U29" s="109">
        <f>IF(CONCATENATE($C$25,$T$39)=Resumen!N10,Resumen!C10,"")</f>
      </c>
      <c r="V29" s="109">
        <f>IF(CONCATENATE($C$25,$T$39)=Resumen!N15,Resumen!C15,"")</f>
      </c>
      <c r="W29" s="109">
        <f>IF(CONCATENATE($C$25,$T$39)=Resumen!N20,Resumen!C20,"")</f>
      </c>
      <c r="X29" s="109">
        <f>IF(CONCATENATE($C$25,$T$39)=Resumen!N25,Resumen!C25,"")</f>
      </c>
      <c r="Y29" s="109">
        <f>IF(CONCATENATE($C$25,$T$39)=Resumen!N30,Resumen!C30,"")</f>
      </c>
      <c r="Z29" s="109">
        <f>IF(CONCATENATE($C$25,$T$39)=Resumen!N35,Resumen!C35,"")</f>
      </c>
      <c r="AA29" s="208">
        <f>IF(CONCATENATE($C$25,$T$39)=Resumen!N40,Resumen!C40,"")</f>
      </c>
    </row>
    <row r="30" spans="1:27" ht="13.5">
      <c r="A30" s="94"/>
      <c r="B30" s="389"/>
      <c r="C30" s="391"/>
      <c r="D30" s="156"/>
      <c r="E30" s="157">
        <f>IF(CONCATENATE($C$25,$D$39)=Resumen!N11,Resumen!C11,"")</f>
      </c>
      <c r="F30" s="157">
        <f>IF(CONCATENATE($C$25,$D$39)=Resumen!N16,Resumen!C16,"")</f>
      </c>
      <c r="G30" s="157">
        <f>IF(CONCATENATE($C$25,$D$39)=Resumen!N21,Resumen!C21,"")</f>
      </c>
      <c r="H30" s="157">
        <f>IF(CONCATENATE($C$25,$D$39)=Resumen!N26,Resumen!C26,"")</f>
      </c>
      <c r="I30" s="157">
        <f>IF(CONCATENATE($C$25,$D$39)=Resumen!N31,Resumen!C31,"")</f>
      </c>
      <c r="J30" s="157">
        <f>IF(CONCATENATE($C$25,$D$39)=Resumen!N36,Resumen!C36,"")</f>
      </c>
      <c r="K30" s="212"/>
      <c r="L30" s="107"/>
      <c r="M30" s="107">
        <f>IF(CONCATENATE($C$25,$L$39)=Resumen!N11,Resumen!C11,"")</f>
      </c>
      <c r="N30" s="107">
        <f>IF(CONCATENATE($C$25,$L$39)=Resumen!N16,Resumen!C16,"")</f>
      </c>
      <c r="O30" s="107">
        <f>IF(CONCATENATE($C$25,$L$39)=Resumen!N21,Resumen!C21,"")</f>
      </c>
      <c r="P30" s="107">
        <f>IF(CONCATENATE($C$25,$L$39)=Resumen!N26,Resumen!C26,"")</f>
      </c>
      <c r="Q30" s="107">
        <f>IF(CONCATENATE($C$25,$L$39)=Resumen!N31,Resumen!C31,"")</f>
      </c>
      <c r="R30" s="107">
        <f>IF(CONCATENATE($C$25,$L$39)=Resumen!N36,Resumen!C36,"")</f>
      </c>
      <c r="S30" s="205"/>
      <c r="T30" s="109"/>
      <c r="U30" s="109">
        <f>IF(CONCATENATE($C$25,$T$39)=Resumen!N11,Resumen!C11,"")</f>
      </c>
      <c r="V30" s="109">
        <f>IF(CONCATENATE($C$25,$T$39)=Resumen!N16,Resumen!C16,"")</f>
      </c>
      <c r="W30" s="109">
        <f>IF(CONCATENATE($C$25,$T$39)=Resumen!N21,Resumen!C21,"")</f>
      </c>
      <c r="X30" s="109">
        <f>IF(CONCATENATE($C$25,$T$39)=Resumen!N26,Resumen!C26,"")</f>
      </c>
      <c r="Y30" s="109">
        <f>IF(CONCATENATE($C$25,$T$39)=Resumen!N31,Resumen!C31,"")</f>
      </c>
      <c r="Z30" s="109">
        <f>IF(CONCATENATE($C$25,$T$39)=Resumen!N36,Resumen!C36,"")</f>
      </c>
      <c r="AA30" s="208">
        <f>IF(CONCATENATE($C$25,$T$39)=Resumen!N41,Resumen!C41,"")</f>
      </c>
    </row>
    <row r="31" spans="1:27" ht="14.25" thickBot="1">
      <c r="A31" s="94"/>
      <c r="B31" s="389"/>
      <c r="C31" s="391"/>
      <c r="D31" s="160"/>
      <c r="E31" s="161"/>
      <c r="F31" s="161"/>
      <c r="G31" s="161"/>
      <c r="H31" s="161"/>
      <c r="I31" s="161"/>
      <c r="J31" s="161"/>
      <c r="K31" s="213"/>
      <c r="L31" s="132"/>
      <c r="M31" s="132"/>
      <c r="N31" s="132"/>
      <c r="O31" s="132"/>
      <c r="P31" s="132"/>
      <c r="Q31" s="132"/>
      <c r="R31" s="132"/>
      <c r="S31" s="176"/>
      <c r="T31" s="126"/>
      <c r="U31" s="126"/>
      <c r="V31" s="126"/>
      <c r="W31" s="126"/>
      <c r="X31" s="126"/>
      <c r="Y31" s="126"/>
      <c r="Z31" s="126"/>
      <c r="AA31" s="208">
        <f>IF(CONCATENATE($C$25,$T$39)=Resumen!N42,Resumen!C42,"")</f>
      </c>
    </row>
    <row r="32" spans="1:27" ht="13.5">
      <c r="A32" s="94"/>
      <c r="B32" s="389"/>
      <c r="C32" s="391" t="s">
        <v>142</v>
      </c>
      <c r="D32" s="156"/>
      <c r="E32" s="164"/>
      <c r="F32" s="164"/>
      <c r="G32" s="164"/>
      <c r="H32" s="164"/>
      <c r="I32" s="164"/>
      <c r="J32" s="164"/>
      <c r="K32" s="214"/>
      <c r="L32" s="153"/>
      <c r="M32" s="153"/>
      <c r="N32" s="153"/>
      <c r="O32" s="153"/>
      <c r="P32" s="153"/>
      <c r="Q32" s="153"/>
      <c r="R32" s="153"/>
      <c r="S32" s="211"/>
      <c r="T32" s="104"/>
      <c r="U32" s="104"/>
      <c r="V32" s="104"/>
      <c r="W32" s="104"/>
      <c r="X32" s="104"/>
      <c r="Y32" s="104"/>
      <c r="Z32" s="104"/>
      <c r="AA32" s="174"/>
    </row>
    <row r="33" spans="1:27" ht="13.5">
      <c r="A33" s="94"/>
      <c r="B33" s="389"/>
      <c r="C33" s="391"/>
      <c r="D33" s="156"/>
      <c r="E33" s="157">
        <f>IF(CONCATENATE($C$32,$D$39)=Resumen!N7,Resumen!C7,"")</f>
      </c>
      <c r="F33" s="157">
        <f>IF(CONCATENATE($C$32,$D$39)=Resumen!N12,Resumen!C12,"")</f>
      </c>
      <c r="G33" s="157">
        <f>IF(CONCATENATE($C$32,$D$39)=Resumen!N17,Resumen!C17,"")</f>
      </c>
      <c r="H33" s="157">
        <f>IF(CONCATENATE($C$32,$D$39)=Resumen!N22,Resumen!C22,"")</f>
      </c>
      <c r="I33" s="157">
        <f>IF(CONCATENATE($C$32,$D$39)=Resumen!N27,Resumen!C27,"")</f>
      </c>
      <c r="J33" s="157">
        <f>IF(CONCATENATE($C$32,$D$39)=Resumen!N32,Resumen!C32,"")</f>
      </c>
      <c r="K33" s="212">
        <f>IF(CONCATENATE($C$32,$D$39)=Resumen!N37,Resumen!C37,"")</f>
      </c>
      <c r="L33" s="157"/>
      <c r="M33" s="157">
        <f>IF(CONCATENATE($C$32,$L$39)=Resumen!N7,Resumen!C7,"")</f>
      </c>
      <c r="N33" s="157">
        <f>IF(CONCATENATE($C$32,$L$39)=Resumen!N12,Resumen!C12,"")</f>
      </c>
      <c r="O33" s="157">
        <f>IF(CONCATENATE($C$32,$L$39)=Resumen!N17,Resumen!C17,"")</f>
      </c>
      <c r="P33" s="157">
        <f>IF(CONCATENATE($C$32,$L$39)=Resumen!N22,Resumen!C22,"")</f>
      </c>
      <c r="Q33" s="157">
        <f>IF(CONCATENATE($C$32,$L$39)=Resumen!N27,Resumen!C27,"")</f>
      </c>
      <c r="R33" s="157">
        <f>IF(CONCATENATE($C$32,$L$39)=Resumen!N32,Resumen!C32,"")</f>
      </c>
      <c r="S33" s="212">
        <f>IF(CONCATENATE($C$32,$L$39)=Resumen!N37,Resumen!C37,"")</f>
      </c>
      <c r="T33" s="107"/>
      <c r="U33" s="107">
        <f>IF(CONCATENATE($C$32,$T$39)=Resumen!N7,Resumen!C7,"")</f>
      </c>
      <c r="V33" s="107">
        <f>IF(CONCATENATE($C$32,$T$39)=Resumen!N12,Resumen!C12,"")</f>
      </c>
      <c r="W33" s="107">
        <f>IF(CONCATENATE($C$32,$T$39)=Resumen!N17,Resumen!C17,"")</f>
      </c>
      <c r="X33" s="107">
        <f>IF(CONCATENATE($C$32,$T$39)=Resumen!N22,Resumen!C22,"")</f>
      </c>
      <c r="Y33" s="107">
        <f>IF(CONCATENATE($C$32,$T$39)=Resumen!N27,Resumen!C27,"")</f>
      </c>
      <c r="Z33" s="107">
        <f>IF(CONCATENATE($C$32,$T$39)=Resumen!N32,Resumen!C32,"")</f>
      </c>
      <c r="AA33" s="205">
        <f>IF(CONCATENATE($C$32,$T$39)=Resumen!N37,Resumen!C37,"")</f>
      </c>
    </row>
    <row r="34" spans="1:27" ht="13.5">
      <c r="A34" s="94"/>
      <c r="B34" s="389"/>
      <c r="C34" s="391"/>
      <c r="D34" s="156"/>
      <c r="E34" s="157">
        <f>IF(CONCATENATE($C$32,$D$39)=Resumen!N8,Resumen!C8,"")</f>
      </c>
      <c r="F34" s="157">
        <f>IF(CONCATENATE($C$32,$D$39)=Resumen!N13,Resumen!C13,"")</f>
      </c>
      <c r="G34" s="157">
        <f>IF(CONCATENATE($C$32,$D$39)=Resumen!N18,Resumen!C18,"")</f>
      </c>
      <c r="H34" s="157">
        <f>IF(CONCATENATE($C$32,$D$39)=Resumen!N23,Resumen!C23,"")</f>
      </c>
      <c r="I34" s="157">
        <f>IF(CONCATENATE($C$32,$D$39)=Resumen!N28,Resumen!C28,"")</f>
      </c>
      <c r="J34" s="157">
        <f>IF(CONCATENATE($C$32,$D$39)=Resumen!N33,Resumen!C33,"")</f>
      </c>
      <c r="K34" s="214"/>
      <c r="L34" s="157"/>
      <c r="M34" s="157">
        <f>IF(CONCATENATE($C$32,$L$39)=Resumen!N8,Resumen!C8,"")</f>
      </c>
      <c r="N34" s="157">
        <f>IF(CONCATENATE($C$32,$L$39)=Resumen!N13,Resumen!C13,"")</f>
      </c>
      <c r="O34" s="157">
        <f>IF(CONCATENATE($C$32,$L$39)=Resumen!N18,Resumen!C18,"")</f>
      </c>
      <c r="P34" s="157">
        <f>IF(CONCATENATE($C$32,$L$39)=Resumen!N23,Resumen!C23,"")</f>
      </c>
      <c r="Q34" s="157">
        <f>IF(CONCATENATE($C$32,$L$39)=Resumen!N28,Resumen!C28,"")</f>
      </c>
      <c r="R34" s="157">
        <f>IF(CONCATENATE($C$32,$L$39)=Resumen!N33,Resumen!C33,"")</f>
      </c>
      <c r="S34" s="212">
        <f>IF(CONCATENATE($C$32,$L$39)=Resumen!N38,Resumen!C38,"")</f>
      </c>
      <c r="T34" s="107"/>
      <c r="U34" s="107">
        <f>IF(CONCATENATE($C$32,$T$39)=Resumen!N8,Resumen!C8,"")</f>
      </c>
      <c r="V34" s="107">
        <f>IF(CONCATENATE($C$32,$T$39)=Resumen!N13,Resumen!C13,"")</f>
      </c>
      <c r="W34" s="107">
        <f>IF(CONCATENATE($C$32,$T$39)=Resumen!N18,Resumen!C18,"")</f>
      </c>
      <c r="X34" s="107">
        <f>IF(CONCATENATE($C$32,$T$39)=Resumen!N23,Resumen!C23,"")</f>
      </c>
      <c r="Y34" s="107">
        <f>IF(CONCATENATE($C$32,$T$39)=Resumen!N28,Resumen!C28,"")</f>
      </c>
      <c r="Z34" s="107">
        <f>IF(CONCATENATE($C$32,$T$39)=Resumen!N33,Resumen!C33,"")</f>
      </c>
      <c r="AA34" s="205">
        <f>IF(CONCATENATE($C$32,$T$39)=Resumen!N38,Resumen!C38,"")</f>
      </c>
    </row>
    <row r="35" spans="1:27" ht="13.5">
      <c r="A35" s="94"/>
      <c r="B35" s="389"/>
      <c r="C35" s="391"/>
      <c r="D35" s="156"/>
      <c r="E35" s="157">
        <f>IF(CONCATENATE($C$32,$D$39)=Resumen!N9,Resumen!C9,"")</f>
      </c>
      <c r="F35" s="157">
        <f>IF(CONCATENATE($C$32,$D$39)=Resumen!N14,Resumen!C14,"")</f>
      </c>
      <c r="G35" s="157">
        <f>IF(CONCATENATE($C$32,$D$39)=Resumen!N19,Resumen!C19,"")</f>
      </c>
      <c r="H35" s="157">
        <f>IF(CONCATENATE($C$32,$D$39)=Resumen!N24,Resumen!C24,"")</f>
      </c>
      <c r="I35" s="157">
        <f>IF(CONCATENATE($C$32,$D$39)=Resumen!N29,Resumen!C29,"")</f>
      </c>
      <c r="J35" s="157">
        <f>IF(CONCATENATE($C$32,$D$39)=Resumen!N34,Resumen!C34,"")</f>
      </c>
      <c r="K35" s="214"/>
      <c r="L35" s="157"/>
      <c r="M35" s="157">
        <f>IF(CONCATENATE($C$32,$L$39)=Resumen!N9,Resumen!C9,"")</f>
      </c>
      <c r="N35" s="157">
        <f>IF(CONCATENATE($C$32,$L$39)=Resumen!N14,Resumen!C14,"")</f>
      </c>
      <c r="O35" s="157">
        <f>IF(CONCATENATE($C$32,$L$39)=Resumen!N19,Resumen!C19,"")</f>
      </c>
      <c r="P35" s="157">
        <f>IF(CONCATENATE($C$32,$L$39)=Resumen!N24,Resumen!C24,"")</f>
      </c>
      <c r="Q35" s="157">
        <f>IF(CONCATENATE($C$32,$L$39)=Resumen!N29,Resumen!C29,"")</f>
      </c>
      <c r="R35" s="157">
        <f>IF(CONCATENATE($C$32,$L$39)=Resumen!N34,Resumen!C34,"")</f>
      </c>
      <c r="S35" s="212">
        <f>IF(CONCATENATE($C$32,$L$39)=Resumen!N39,Resumen!C39,"")</f>
      </c>
      <c r="T35" s="107"/>
      <c r="U35" s="107">
        <f>IF(CONCATENATE($C$32,$T$39)=Resumen!N9,Resumen!C9,"")</f>
      </c>
      <c r="V35" s="107">
        <f>IF(CONCATENATE($C$32,$T$39)=Resumen!N14,Resumen!C14,"")</f>
      </c>
      <c r="W35" s="107">
        <f>IF(CONCATENATE($C$32,$T$39)=Resumen!N19,Resumen!C19,"")</f>
      </c>
      <c r="X35" s="107">
        <f>IF(CONCATENATE($C$32,$T$39)=Resumen!N24,Resumen!C24,"")</f>
      </c>
      <c r="Y35" s="107">
        <f>IF(CONCATENATE($C$32,$T$39)=Resumen!N29,Resumen!C29,"")</f>
      </c>
      <c r="Z35" s="107">
        <f>IF(CONCATENATE($C$32,$T$39)=Resumen!N34,Resumen!C34,"")</f>
      </c>
      <c r="AA35" s="205">
        <f>IF(CONCATENATE($C$32,$T$39)=Resumen!N39,Resumen!C39,"")</f>
      </c>
    </row>
    <row r="36" spans="1:27" ht="13.5">
      <c r="A36" s="94"/>
      <c r="B36" s="389"/>
      <c r="C36" s="391"/>
      <c r="D36" s="156"/>
      <c r="E36" s="157">
        <f>IF(CONCATENATE($C$32,$D$39)=Resumen!N10,Resumen!C10,"")</f>
      </c>
      <c r="F36" s="157">
        <f>IF(CONCATENATE($C$32,$D$39)=Resumen!N15,Resumen!C15,"")</f>
      </c>
      <c r="G36" s="157">
        <f>IF(CONCATENATE($C$32,$D$39)=Resumen!N20,Resumen!C20,"")</f>
      </c>
      <c r="H36" s="157">
        <f>IF(CONCATENATE($C$32,$D$39)=Resumen!N25,Resumen!C25,"")</f>
      </c>
      <c r="I36" s="157">
        <f>IF(CONCATENATE($C$32,$D$39)=Resumen!N30,Resumen!C30,"")</f>
      </c>
      <c r="J36" s="157">
        <f>IF(CONCATENATE($C$32,$D$39)=Resumen!N35,Resumen!C35,"")</f>
      </c>
      <c r="K36" s="214"/>
      <c r="L36" s="157"/>
      <c r="M36" s="157">
        <f>IF(CONCATENATE($C$32,$L$39)=Resumen!N10,Resumen!C10,"")</f>
      </c>
      <c r="N36" s="157">
        <f>IF(CONCATENATE($C$32,$L$39)=Resumen!N15,Resumen!C15,"")</f>
      </c>
      <c r="O36" s="157">
        <f>IF(CONCATENATE($C$32,$L$39)=Resumen!N20,Resumen!C20,"")</f>
      </c>
      <c r="P36" s="157">
        <f>IF(CONCATENATE($C$32,$L$39)=Resumen!N25,Resumen!C25,"")</f>
      </c>
      <c r="Q36" s="157">
        <f>IF(CONCATENATE($C$32,$L$39)=Resumen!N30,Resumen!C30,"")</f>
      </c>
      <c r="R36" s="157">
        <f>IF(CONCATENATE($C$32,$L$39)=Resumen!N35,Resumen!C35,"")</f>
      </c>
      <c r="S36" s="212">
        <f>IF(CONCATENATE($C$32,$L$39)=Resumen!N40,Resumen!C40,"")</f>
      </c>
      <c r="T36" s="107"/>
      <c r="U36" s="107">
        <f>IF(CONCATENATE($C$32,$T$39)=Resumen!N10,Resumen!C10,"")</f>
      </c>
      <c r="V36" s="107">
        <f>IF(CONCATENATE($C$32,$T$39)=Resumen!N15,Resumen!C15,"")</f>
      </c>
      <c r="W36" s="107">
        <f>IF(CONCATENATE($C$32,$T$39)=Resumen!N20,Resumen!C20,"")</f>
      </c>
      <c r="X36" s="107">
        <f>IF(CONCATENATE($C$32,$T$39)=Resumen!N25,Resumen!C25,"")</f>
      </c>
      <c r="Y36" s="107">
        <f>IF(CONCATENATE($C$32,$T$39)=Resumen!N30,Resumen!C30,"")</f>
      </c>
      <c r="Z36" s="107">
        <f>IF(CONCATENATE($C$32,$T$39)=Resumen!N35,Resumen!C35,"")</f>
      </c>
      <c r="AA36" s="205">
        <f>IF(CONCATENATE($C$32,$T$39)=Resumen!N40,Resumen!C40,"")</f>
      </c>
    </row>
    <row r="37" spans="1:27" ht="13.5">
      <c r="A37" s="94"/>
      <c r="B37" s="389"/>
      <c r="C37" s="391"/>
      <c r="D37" s="156"/>
      <c r="E37" s="157">
        <f>IF(CONCATENATE($C$32,$D$39)=Resumen!N11,Resumen!C11,"")</f>
      </c>
      <c r="F37" s="157">
        <f>IF(CONCATENATE($C$32,$D$39)=Resumen!N16,Resumen!C16,"")</f>
      </c>
      <c r="G37" s="157">
        <f>IF(CONCATENATE($C$32,$D$39)=Resumen!N21,Resumen!C21,"")</f>
      </c>
      <c r="H37" s="157">
        <f>IF(CONCATENATE($C$32,$D$39)=Resumen!N26,Resumen!C26,"")</f>
      </c>
      <c r="I37" s="157">
        <f>IF(CONCATENATE($C$32,$D$39)=Resumen!N31,Resumen!C31,"")</f>
      </c>
      <c r="J37" s="157">
        <f>IF(CONCATENATE($C$32,$D$39)=Resumen!N36,Resumen!C36,"")</f>
      </c>
      <c r="K37" s="214"/>
      <c r="L37" s="157"/>
      <c r="M37" s="157">
        <f>IF(CONCATENATE($C$32,$L$39)=Resumen!N11,Resumen!C11,"")</f>
      </c>
      <c r="N37" s="157">
        <f>IF(CONCATENATE($C$32,$L$39)=Resumen!N16,Resumen!C16,"")</f>
      </c>
      <c r="O37" s="157">
        <f>IF(CONCATENATE($C$32,$L$39)=Resumen!N21,Resumen!C21,"")</f>
      </c>
      <c r="P37" s="157">
        <f>IF(CONCATENATE($C$32,$L$39)=Resumen!N26,Resumen!C26,"")</f>
      </c>
      <c r="Q37" s="157">
        <f>IF(CONCATENATE($C$32,$L$39)=Resumen!N31,Resumen!C31,"")</f>
      </c>
      <c r="R37" s="157">
        <f>IF(CONCATENATE($C$32,$L$39)=Resumen!N36,Resumen!C36,"")</f>
      </c>
      <c r="S37" s="212">
        <f>IF(CONCATENATE($C$32,$L$39)=Resumen!N41,Resumen!C41,"")</f>
      </c>
      <c r="T37" s="107"/>
      <c r="U37" s="107">
        <f>IF(CONCATENATE($C$32,$T$39)=Resumen!N11,Resumen!C11,"")</f>
      </c>
      <c r="V37" s="107">
        <f>IF(CONCATENATE($C$32,$T$39)=Resumen!N16,Resumen!C16,"")</f>
      </c>
      <c r="W37" s="107">
        <f>IF(CONCATENATE($C$32,$T$39)=Resumen!N21,Resumen!C21,"")</f>
      </c>
      <c r="X37" s="107">
        <f>IF(CONCATENATE($C$32,$T$39)=Resumen!N26,Resumen!C26,"")</f>
      </c>
      <c r="Y37" s="107">
        <f>IF(CONCATENATE($C$32,$T$39)=Resumen!N31,Resumen!C31,"")</f>
      </c>
      <c r="Z37" s="107">
        <f>IF(CONCATENATE($C$32,$T$39)=Resumen!N36,Resumen!C36,"")</f>
      </c>
      <c r="AA37" s="205">
        <f>IF(CONCATENATE($C$32,$T$39)=Resumen!N41,Resumen!C41,"")</f>
      </c>
    </row>
    <row r="38" spans="1:27" ht="14.25" thickBot="1">
      <c r="A38" s="94"/>
      <c r="B38" s="389"/>
      <c r="C38" s="391"/>
      <c r="D38" s="160"/>
      <c r="E38" s="161"/>
      <c r="F38" s="161"/>
      <c r="G38" s="161"/>
      <c r="H38" s="161"/>
      <c r="I38" s="161"/>
      <c r="J38" s="161"/>
      <c r="K38" s="213"/>
      <c r="L38" s="161"/>
      <c r="M38" s="161"/>
      <c r="N38" s="161"/>
      <c r="O38" s="161"/>
      <c r="P38" s="161"/>
      <c r="Q38" s="161"/>
      <c r="R38" s="161"/>
      <c r="S38" s="213"/>
      <c r="T38" s="132"/>
      <c r="U38" s="132"/>
      <c r="V38" s="132"/>
      <c r="W38" s="132"/>
      <c r="X38" s="132"/>
      <c r="Y38" s="132"/>
      <c r="Z38" s="132"/>
      <c r="AA38" s="176"/>
    </row>
    <row r="39" spans="1:27" ht="13.5">
      <c r="A39" s="96"/>
      <c r="B39" s="96"/>
      <c r="C39" s="96"/>
      <c r="D39" s="392" t="s">
        <v>91</v>
      </c>
      <c r="E39" s="392"/>
      <c r="F39" s="392"/>
      <c r="G39" s="392"/>
      <c r="H39" s="392"/>
      <c r="I39" s="392"/>
      <c r="J39" s="392"/>
      <c r="K39" s="392"/>
      <c r="L39" s="392" t="s">
        <v>121</v>
      </c>
      <c r="M39" s="392"/>
      <c r="N39" s="392"/>
      <c r="O39" s="392"/>
      <c r="P39" s="392"/>
      <c r="Q39" s="392"/>
      <c r="R39" s="392"/>
      <c r="S39" s="392"/>
      <c r="T39" s="392" t="s">
        <v>114</v>
      </c>
      <c r="U39" s="392"/>
      <c r="V39" s="392"/>
      <c r="W39" s="392"/>
      <c r="X39" s="392"/>
      <c r="Y39" s="392"/>
      <c r="Z39" s="392"/>
      <c r="AA39" s="392"/>
    </row>
    <row r="40" spans="1:27"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row>
    <row r="41" spans="1:27" ht="15.75">
      <c r="A41" s="94"/>
      <c r="B41" s="94"/>
      <c r="C41" s="95"/>
      <c r="D41" s="388" t="s">
        <v>29</v>
      </c>
      <c r="E41" s="388"/>
      <c r="F41" s="388"/>
      <c r="G41" s="388"/>
      <c r="H41" s="388"/>
      <c r="I41" s="388"/>
      <c r="J41" s="388"/>
      <c r="K41" s="388"/>
      <c r="L41" s="388"/>
      <c r="M41" s="388"/>
      <c r="N41" s="388"/>
      <c r="O41" s="388"/>
      <c r="P41" s="388"/>
      <c r="Q41" s="388"/>
      <c r="R41" s="388"/>
      <c r="S41" s="388"/>
      <c r="T41" s="388"/>
      <c r="U41" s="388"/>
      <c r="V41" s="388"/>
      <c r="W41" s="388"/>
      <c r="X41" s="388"/>
      <c r="Y41" s="388"/>
      <c r="Z41" s="388"/>
      <c r="AA41" s="388"/>
    </row>
  </sheetData>
  <sheetProtection/>
  <mergeCells count="11">
    <mergeCell ref="D41:AA41"/>
    <mergeCell ref="B6:B38"/>
    <mergeCell ref="C2:AA2"/>
    <mergeCell ref="C32:C38"/>
    <mergeCell ref="D39:K39"/>
    <mergeCell ref="L39:S39"/>
    <mergeCell ref="T39:AA39"/>
    <mergeCell ref="C4:C10"/>
    <mergeCell ref="C11:C17"/>
    <mergeCell ref="C18:C24"/>
    <mergeCell ref="C25:C31"/>
  </mergeCells>
  <printOptions horizontalCentered="1"/>
  <pageMargins left="0.7086614173228347" right="0.7086614173228347" top="0.7480314960629921" bottom="0.7480314960629921" header="0.31496062992125984" footer="0.31496062992125984"/>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1:W189"/>
  <sheetViews>
    <sheetView tabSelected="1" view="pageBreakPreview" zoomScale="60" zoomScaleNormal="60" zoomScalePageLayoutView="0" workbookViewId="0" topLeftCell="E22">
      <selection activeCell="T53" sqref="T53"/>
    </sheetView>
  </sheetViews>
  <sheetFormatPr defaultColWidth="11.421875" defaultRowHeight="13.5"/>
  <cols>
    <col min="1" max="1" width="22.421875" style="30" customWidth="1"/>
    <col min="2" max="2" width="30.421875" style="30" customWidth="1"/>
    <col min="3" max="3" width="7.57421875" style="30" bestFit="1" customWidth="1"/>
    <col min="4" max="4" width="21.57421875" style="30" customWidth="1"/>
    <col min="5" max="5" width="24.140625" style="30" customWidth="1"/>
    <col min="6" max="7" width="6.140625" style="30" customWidth="1"/>
    <col min="8" max="8" width="16.28125" style="30" customWidth="1"/>
    <col min="9" max="9" width="21.57421875" style="30" customWidth="1"/>
    <col min="10" max="10" width="14.421875" style="30" customWidth="1"/>
    <col min="11" max="11" width="4.421875" style="30" bestFit="1" customWidth="1"/>
    <col min="12" max="12" width="17.7109375" style="30" bestFit="1" customWidth="1"/>
    <col min="13" max="13" width="21.140625" style="222" customWidth="1"/>
    <col min="14" max="14" width="34.00390625" style="256" hidden="1" customWidth="1"/>
    <col min="15" max="15" width="27.140625" style="256" hidden="1" customWidth="1"/>
    <col min="16" max="16" width="25.8515625" style="72" customWidth="1"/>
    <col min="17" max="17" width="39.7109375" style="72" customWidth="1"/>
    <col min="18" max="19" width="26.28125" style="30" customWidth="1"/>
    <col min="20" max="20" width="58.00390625" style="72" customWidth="1"/>
    <col min="21" max="21" width="1.1484375" style="30" customWidth="1"/>
    <col min="22" max="22" width="0.9921875" style="30" customWidth="1"/>
    <col min="23" max="23" width="24.57421875" style="30" customWidth="1"/>
    <col min="24" max="24" width="52.57421875" style="30" customWidth="1"/>
    <col min="25" max="16384" width="11.421875" style="30" customWidth="1"/>
  </cols>
  <sheetData>
    <row r="1" spans="1:23" ht="18.75" customHeight="1">
      <c r="A1" s="366"/>
      <c r="B1" s="368"/>
      <c r="C1" s="477" t="s">
        <v>130</v>
      </c>
      <c r="D1" s="477"/>
      <c r="E1" s="477"/>
      <c r="F1" s="477"/>
      <c r="G1" s="477"/>
      <c r="H1" s="477"/>
      <c r="I1" s="477"/>
      <c r="J1" s="477"/>
      <c r="K1" s="477"/>
      <c r="L1" s="477"/>
      <c r="M1" s="477"/>
      <c r="N1" s="477"/>
      <c r="O1" s="477"/>
      <c r="P1" s="477"/>
      <c r="Q1" s="477"/>
      <c r="R1" s="477"/>
      <c r="S1" s="477"/>
      <c r="T1" s="477"/>
      <c r="U1" s="477"/>
      <c r="V1" s="477"/>
      <c r="W1" s="339"/>
    </row>
    <row r="2" spans="1:23" ht="18.75" customHeight="1">
      <c r="A2" s="372"/>
      <c r="B2" s="373"/>
      <c r="C2" s="480" t="s">
        <v>133</v>
      </c>
      <c r="D2" s="481"/>
      <c r="E2" s="481"/>
      <c r="F2" s="481"/>
      <c r="G2" s="481"/>
      <c r="H2" s="482"/>
      <c r="I2" s="480" t="s">
        <v>134</v>
      </c>
      <c r="J2" s="481"/>
      <c r="K2" s="481"/>
      <c r="L2" s="481"/>
      <c r="M2" s="481"/>
      <c r="N2" s="481"/>
      <c r="O2" s="481"/>
      <c r="P2" s="478" t="s">
        <v>135</v>
      </c>
      <c r="Q2" s="478"/>
      <c r="R2" s="478"/>
      <c r="S2" s="478"/>
      <c r="T2" s="478"/>
      <c r="U2" s="478"/>
      <c r="V2" s="478"/>
      <c r="W2" s="339"/>
    </row>
    <row r="3" spans="1:23" ht="18.75" customHeight="1">
      <c r="A3" s="369"/>
      <c r="B3" s="371"/>
      <c r="C3" s="377" t="s">
        <v>137</v>
      </c>
      <c r="D3" s="378"/>
      <c r="E3" s="378"/>
      <c r="F3" s="378"/>
      <c r="G3" s="378"/>
      <c r="H3" s="379"/>
      <c r="I3" s="377" t="s">
        <v>136</v>
      </c>
      <c r="J3" s="378"/>
      <c r="K3" s="378"/>
      <c r="L3" s="378"/>
      <c r="M3" s="378"/>
      <c r="N3" s="378"/>
      <c r="O3" s="378"/>
      <c r="P3" s="479" t="s">
        <v>140</v>
      </c>
      <c r="Q3" s="479"/>
      <c r="R3" s="479"/>
      <c r="S3" s="479"/>
      <c r="T3" s="479"/>
      <c r="U3" s="479"/>
      <c r="V3" s="479"/>
      <c r="W3" s="339"/>
    </row>
    <row r="4" spans="1:23" ht="15" customHeight="1">
      <c r="A4" s="141" t="s">
        <v>128</v>
      </c>
      <c r="B4" s="141" t="s">
        <v>129</v>
      </c>
      <c r="C4" s="358" t="s">
        <v>27</v>
      </c>
      <c r="D4" s="358"/>
      <c r="E4" s="358"/>
      <c r="F4" s="358"/>
      <c r="G4" s="358"/>
      <c r="H4" s="358"/>
      <c r="I4" s="358"/>
      <c r="J4" s="358"/>
      <c r="K4" s="358"/>
      <c r="L4" s="358"/>
      <c r="M4" s="358"/>
      <c r="N4" s="358"/>
      <c r="O4" s="358"/>
      <c r="P4" s="358"/>
      <c r="Q4" s="358"/>
      <c r="R4" s="358"/>
      <c r="S4" s="358"/>
      <c r="T4" s="358"/>
      <c r="U4" s="358"/>
      <c r="V4" s="358"/>
      <c r="W4" s="339"/>
    </row>
    <row r="5" spans="1:23" ht="15" customHeight="1">
      <c r="A5" s="142" t="s">
        <v>131</v>
      </c>
      <c r="B5" s="143">
        <v>3</v>
      </c>
      <c r="C5" s="358"/>
      <c r="D5" s="358"/>
      <c r="E5" s="358"/>
      <c r="F5" s="358"/>
      <c r="G5" s="358"/>
      <c r="H5" s="358"/>
      <c r="I5" s="358"/>
      <c r="J5" s="358"/>
      <c r="K5" s="358"/>
      <c r="L5" s="358"/>
      <c r="M5" s="358"/>
      <c r="N5" s="358"/>
      <c r="O5" s="358"/>
      <c r="P5" s="358"/>
      <c r="Q5" s="358"/>
      <c r="R5" s="358"/>
      <c r="S5" s="358"/>
      <c r="T5" s="358"/>
      <c r="U5" s="358"/>
      <c r="V5" s="358"/>
      <c r="W5" s="339"/>
    </row>
    <row r="6" spans="1:23" ht="5.25" customHeight="1">
      <c r="A6" s="239"/>
      <c r="B6" s="240"/>
      <c r="C6" s="228"/>
      <c r="D6" s="114"/>
      <c r="E6" s="114"/>
      <c r="F6" s="114"/>
      <c r="G6" s="114"/>
      <c r="H6" s="114"/>
      <c r="I6" s="114"/>
      <c r="J6" s="114"/>
      <c r="K6" s="114"/>
      <c r="L6" s="114"/>
      <c r="M6" s="241"/>
      <c r="N6" s="252"/>
      <c r="O6" s="252"/>
      <c r="P6" s="114"/>
      <c r="Q6" s="114"/>
      <c r="R6" s="114"/>
      <c r="S6" s="114"/>
      <c r="T6" s="229"/>
      <c r="W6" s="339"/>
    </row>
    <row r="7" spans="1:23" ht="37.5" customHeight="1">
      <c r="A7" s="453" t="s">
        <v>537</v>
      </c>
      <c r="B7" s="454"/>
      <c r="C7" s="345"/>
      <c r="D7" s="114"/>
      <c r="E7" s="114"/>
      <c r="F7" s="114"/>
      <c r="G7" s="114"/>
      <c r="H7" s="114"/>
      <c r="I7" s="114"/>
      <c r="J7" s="114"/>
      <c r="K7" s="114"/>
      <c r="L7" s="114"/>
      <c r="M7" s="241"/>
      <c r="N7" s="252"/>
      <c r="O7" s="252"/>
      <c r="P7" s="114"/>
      <c r="Q7" s="114"/>
      <c r="R7" s="114"/>
      <c r="S7" s="114"/>
      <c r="T7" s="346"/>
      <c r="W7" s="339"/>
    </row>
    <row r="8" spans="1:23" s="29" customFormat="1" ht="28.5" customHeight="1">
      <c r="A8" s="380" t="s">
        <v>132</v>
      </c>
      <c r="B8" s="380"/>
      <c r="C8" s="380"/>
      <c r="D8" s="380"/>
      <c r="E8" s="380"/>
      <c r="F8" s="380"/>
      <c r="G8" s="380"/>
      <c r="H8" s="380"/>
      <c r="I8" s="380"/>
      <c r="J8" s="380"/>
      <c r="K8" s="380"/>
      <c r="L8" s="380"/>
      <c r="M8" s="380"/>
      <c r="N8" s="380"/>
      <c r="O8" s="380"/>
      <c r="P8" s="380"/>
      <c r="Q8" s="380"/>
      <c r="R8" s="380"/>
      <c r="S8" s="380"/>
      <c r="T8" s="380"/>
      <c r="U8" s="380"/>
      <c r="V8" s="380"/>
      <c r="W8" s="340"/>
    </row>
    <row r="9" spans="1:23" s="29" customFormat="1" ht="40.5" customHeight="1">
      <c r="A9" s="460" t="s">
        <v>146</v>
      </c>
      <c r="B9" s="460"/>
      <c r="C9" s="460"/>
      <c r="D9" s="460"/>
      <c r="E9" s="460"/>
      <c r="F9" s="460" t="s">
        <v>147</v>
      </c>
      <c r="G9" s="460"/>
      <c r="H9" s="460"/>
      <c r="I9" s="460" t="s">
        <v>149</v>
      </c>
      <c r="J9" s="460"/>
      <c r="K9" s="460"/>
      <c r="L9" s="460"/>
      <c r="M9" s="460"/>
      <c r="N9" s="460"/>
      <c r="O9" s="460"/>
      <c r="P9" s="460" t="s">
        <v>163</v>
      </c>
      <c r="Q9" s="460"/>
      <c r="R9" s="460"/>
      <c r="S9" s="460"/>
      <c r="T9" s="460"/>
      <c r="U9" s="483" t="s">
        <v>160</v>
      </c>
      <c r="V9" s="483"/>
      <c r="W9" s="340"/>
    </row>
    <row r="10" spans="1:23" s="29" customFormat="1" ht="46.5" customHeight="1">
      <c r="A10" s="460" t="s">
        <v>157</v>
      </c>
      <c r="B10" s="460" t="s">
        <v>158</v>
      </c>
      <c r="C10" s="460" t="s">
        <v>159</v>
      </c>
      <c r="D10" s="460" t="s">
        <v>21</v>
      </c>
      <c r="E10" s="460" t="s">
        <v>346</v>
      </c>
      <c r="F10" s="460" t="s">
        <v>87</v>
      </c>
      <c r="G10" s="460"/>
      <c r="H10" s="460"/>
      <c r="I10" s="472" t="s">
        <v>150</v>
      </c>
      <c r="J10" s="460" t="s">
        <v>88</v>
      </c>
      <c r="K10" s="460"/>
      <c r="L10" s="460"/>
      <c r="M10" s="460" t="s">
        <v>152</v>
      </c>
      <c r="N10" s="460"/>
      <c r="O10" s="460"/>
      <c r="P10" s="460" t="s">
        <v>164</v>
      </c>
      <c r="Q10" s="460" t="s">
        <v>156</v>
      </c>
      <c r="R10" s="460" t="s">
        <v>36</v>
      </c>
      <c r="S10" s="460" t="s">
        <v>154</v>
      </c>
      <c r="T10" s="460" t="s">
        <v>538</v>
      </c>
      <c r="U10" s="460" t="s">
        <v>154</v>
      </c>
      <c r="V10" s="460" t="s">
        <v>154</v>
      </c>
      <c r="W10" s="340"/>
    </row>
    <row r="11" spans="1:23" s="31" customFormat="1" ht="135" customHeight="1">
      <c r="A11" s="460"/>
      <c r="B11" s="460"/>
      <c r="C11" s="460"/>
      <c r="D11" s="460"/>
      <c r="E11" s="460"/>
      <c r="F11" s="329" t="s">
        <v>30</v>
      </c>
      <c r="G11" s="329" t="s">
        <v>29</v>
      </c>
      <c r="H11" s="329" t="s">
        <v>148</v>
      </c>
      <c r="I11" s="472"/>
      <c r="J11" s="329" t="s">
        <v>30</v>
      </c>
      <c r="K11" s="329" t="s">
        <v>29</v>
      </c>
      <c r="L11" s="329" t="s">
        <v>151</v>
      </c>
      <c r="M11" s="329" t="s">
        <v>153</v>
      </c>
      <c r="N11" s="253" t="s">
        <v>35</v>
      </c>
      <c r="O11" s="253" t="s">
        <v>155</v>
      </c>
      <c r="P11" s="460"/>
      <c r="Q11" s="460"/>
      <c r="R11" s="460"/>
      <c r="S11" s="460"/>
      <c r="T11" s="460"/>
      <c r="U11" s="460"/>
      <c r="V11" s="460"/>
      <c r="W11" s="341"/>
    </row>
    <row r="12" spans="1:23" ht="90">
      <c r="A12" s="455" t="s">
        <v>535</v>
      </c>
      <c r="B12" s="457" t="str">
        <f>+'Admón. Riesgos'!B11</f>
        <v>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v>
      </c>
      <c r="C12" s="456" t="str">
        <f>+'Admón. Riesgos'!C11</f>
        <v>R1</v>
      </c>
      <c r="D12" s="457" t="str">
        <f>'Admón. Riesgos'!D11</f>
        <v>Decisiones ajustadas a intereses particulares</v>
      </c>
      <c r="E12" s="456" t="str">
        <f>'Admón. Riesgos'!H11</f>
        <v>Sanciones - Pérdida de bienes- daño ambiental - pérdida de Credibilidad - Detrimento patrimonial</v>
      </c>
      <c r="F12" s="451">
        <f>+'Admón. Riesgos'!K11</f>
        <v>5</v>
      </c>
      <c r="G12" s="451">
        <f>+'Admón. Riesgos'!I11</f>
        <v>20</v>
      </c>
      <c r="H12" s="451" t="str">
        <f>+'Admón. Riesgos'!O11</f>
        <v>ZONA DE RIESGO EXTREMA</v>
      </c>
      <c r="I12" s="244" t="str">
        <f>+'Valoracion '!E11</f>
        <v>Procedimiento formalizado M-OP-PR02</v>
      </c>
      <c r="J12" s="451">
        <f>'Valoracion '!M11</f>
        <v>3</v>
      </c>
      <c r="K12" s="451">
        <f>'Valoracion '!K11</f>
        <v>4</v>
      </c>
      <c r="L12" s="451">
        <f>'Valoracion '!P11:P12</f>
        <v>0</v>
      </c>
      <c r="M12" s="242" t="str">
        <f>'Valoracion '!J11</f>
        <v>A solicitud o por evento</v>
      </c>
      <c r="N12" s="254" t="s">
        <v>161</v>
      </c>
      <c r="O12" s="328" t="s">
        <v>162</v>
      </c>
      <c r="P12" s="312">
        <v>44165</v>
      </c>
      <c r="Q12" s="243" t="s">
        <v>455</v>
      </c>
      <c r="R12" s="242" t="s">
        <v>179</v>
      </c>
      <c r="S12" s="332" t="s">
        <v>162</v>
      </c>
      <c r="T12" s="349" t="s">
        <v>553</v>
      </c>
      <c r="U12" s="467" t="s">
        <v>180</v>
      </c>
      <c r="V12" s="451" t="s">
        <v>183</v>
      </c>
      <c r="W12" s="339"/>
    </row>
    <row r="13" spans="1:23" ht="117.75" customHeight="1">
      <c r="A13" s="455"/>
      <c r="B13" s="457"/>
      <c r="C13" s="456"/>
      <c r="D13" s="457"/>
      <c r="E13" s="456"/>
      <c r="F13" s="451"/>
      <c r="G13" s="451"/>
      <c r="H13" s="451"/>
      <c r="I13" s="244" t="str">
        <f>+'Valoracion '!E12</f>
        <v>Normatividad vigente </v>
      </c>
      <c r="J13" s="451"/>
      <c r="K13" s="451"/>
      <c r="L13" s="451"/>
      <c r="M13" s="242" t="str">
        <f>'Valoracion '!J12</f>
        <v>A solicitud o por evento</v>
      </c>
      <c r="N13" s="254"/>
      <c r="O13" s="255"/>
      <c r="P13" s="312">
        <v>44165</v>
      </c>
      <c r="Q13" s="243" t="s">
        <v>181</v>
      </c>
      <c r="R13" s="242" t="s">
        <v>179</v>
      </c>
      <c r="S13" s="332" t="s">
        <v>182</v>
      </c>
      <c r="T13" s="349" t="s">
        <v>554</v>
      </c>
      <c r="U13" s="467"/>
      <c r="V13" s="451"/>
      <c r="W13" s="339"/>
    </row>
    <row r="14" spans="1:23" ht="148.5" customHeight="1">
      <c r="A14" s="455"/>
      <c r="B14" s="457"/>
      <c r="C14" s="456" t="str">
        <f>+'Admón. Riesgos'!C12</f>
        <v>R2</v>
      </c>
      <c r="D14" s="456" t="str">
        <f>'Admón. Riesgos'!D12</f>
        <v>Utilización indebida de información oficial privilegiada en temas relacionados con el ordenamiento y planificación</v>
      </c>
      <c r="E14" s="456" t="str">
        <f>'Admón. Riesgos'!H12</f>
        <v>Sanciones - Pérdida de bienes- daño ambiental - pérdida de Credibilidad - Detrimento patrimonial</v>
      </c>
      <c r="F14" s="451">
        <f>+'Admón. Riesgos'!K12</f>
        <v>5</v>
      </c>
      <c r="G14" s="451">
        <f>+'Admón. Riesgos'!I12</f>
        <v>20</v>
      </c>
      <c r="H14" s="451" t="str">
        <f>+'Admón. Riesgos'!O12</f>
        <v>ZONA DE RIESGO EXTREMA</v>
      </c>
      <c r="I14" s="244" t="str">
        <f>+'Valoracion '!E13</f>
        <v>Politica de seguridad de la información  establecida en el   SIGC,</v>
      </c>
      <c r="J14" s="451">
        <f>'Valoracion '!M13</f>
        <v>3</v>
      </c>
      <c r="K14" s="451">
        <f>'Valoracion '!K13</f>
        <v>4</v>
      </c>
      <c r="L14" s="451" t="str">
        <f>'Valoracion '!P13</f>
        <v>ZONA DE RIESGO ALTA</v>
      </c>
      <c r="M14" s="242" t="str">
        <f>'Valoracion '!J13</f>
        <v>Continuo o permanente</v>
      </c>
      <c r="N14" s="254"/>
      <c r="O14" s="328"/>
      <c r="P14" s="312">
        <v>44165</v>
      </c>
      <c r="Q14" s="243" t="s">
        <v>456</v>
      </c>
      <c r="R14" s="451" t="s">
        <v>179</v>
      </c>
      <c r="S14" s="332" t="s">
        <v>457</v>
      </c>
      <c r="T14" s="349" t="s">
        <v>555</v>
      </c>
      <c r="U14" s="243" t="s">
        <v>458</v>
      </c>
      <c r="V14" s="451"/>
      <c r="W14" s="339"/>
    </row>
    <row r="15" spans="1:22" ht="159.75" customHeight="1">
      <c r="A15" s="455"/>
      <c r="B15" s="457"/>
      <c r="C15" s="456"/>
      <c r="D15" s="456"/>
      <c r="E15" s="456"/>
      <c r="F15" s="451"/>
      <c r="G15" s="451"/>
      <c r="H15" s="451"/>
      <c r="I15" s="244" t="str">
        <f>+'Valoracion '!E14</f>
        <v>Codigo de comportamiento ético</v>
      </c>
      <c r="J15" s="451"/>
      <c r="K15" s="451"/>
      <c r="L15" s="451"/>
      <c r="M15" s="242" t="str">
        <f>'Valoracion '!J14</f>
        <v>Continuo o permanente</v>
      </c>
      <c r="N15" s="254"/>
      <c r="O15" s="255"/>
      <c r="P15" s="312">
        <v>44165</v>
      </c>
      <c r="Q15" s="243" t="s">
        <v>505</v>
      </c>
      <c r="R15" s="451"/>
      <c r="S15" s="332" t="s">
        <v>459</v>
      </c>
      <c r="T15" s="349" t="s">
        <v>556</v>
      </c>
      <c r="U15" s="243" t="s">
        <v>458</v>
      </c>
      <c r="V15" s="451"/>
    </row>
    <row r="16" spans="1:22" ht="153" customHeight="1">
      <c r="A16" s="455" t="str">
        <f>+'Admón. Riesgos'!A13</f>
        <v>GESTIÓN DEL CONOCIMIENTO AMBIENTAL</v>
      </c>
      <c r="B16" s="457" t="str">
        <f>+'Admón. Riesgos'!B13</f>
        <v>Proveer el conocimiento necesario como soporte a la gestión ambiental, a través de la generación y socialización de información, estudios, diseños e investigaciones</v>
      </c>
      <c r="C16" s="456" t="str">
        <f>+'Admón. Riesgos'!C13</f>
        <v>R3</v>
      </c>
      <c r="D16" s="456" t="str">
        <f>'Admón. Riesgos'!D13</f>
        <v>Sistemas de información susceptibles de manipulación o adulteración</v>
      </c>
      <c r="E16" s="456" t="str">
        <f>'Admón. Riesgos'!H13</f>
        <v>Sanción
Inhabilidades
Destitución</v>
      </c>
      <c r="F16" s="451">
        <f>+'Admón. Riesgos'!K13</f>
        <v>5</v>
      </c>
      <c r="G16" s="451">
        <f>+'Admón. Riesgos'!I13</f>
        <v>20</v>
      </c>
      <c r="H16" s="451" t="str">
        <f>+'Admón. Riesgos'!O13</f>
        <v>ZONA DE RIESGO EXTREMA</v>
      </c>
      <c r="I16" s="242" t="str">
        <f>'Valoracion '!E15</f>
        <v>Normatividad Existente</v>
      </c>
      <c r="J16" s="451">
        <f>'Valoracion '!M15</f>
        <v>3</v>
      </c>
      <c r="K16" s="451">
        <f>'Valoracion '!K15</f>
        <v>4</v>
      </c>
      <c r="L16" s="451" t="str">
        <f>'Valoracion '!P15</f>
        <v>ZONA DE RIESGO ALTA</v>
      </c>
      <c r="M16" s="242" t="str">
        <f>'Valoracion '!J15</f>
        <v>Semanalmente</v>
      </c>
      <c r="N16" s="254"/>
      <c r="O16" s="328"/>
      <c r="P16" s="451" t="s">
        <v>196</v>
      </c>
      <c r="Q16" s="473" t="s">
        <v>506</v>
      </c>
      <c r="R16" s="451" t="s">
        <v>533</v>
      </c>
      <c r="S16" s="451" t="s">
        <v>193</v>
      </c>
      <c r="T16" s="349" t="s">
        <v>557</v>
      </c>
      <c r="U16" s="461" t="s">
        <v>194</v>
      </c>
      <c r="V16" s="451" t="s">
        <v>195</v>
      </c>
    </row>
    <row r="17" spans="1:22" ht="119.25" customHeight="1">
      <c r="A17" s="455"/>
      <c r="B17" s="457"/>
      <c r="C17" s="456"/>
      <c r="D17" s="456"/>
      <c r="E17" s="456"/>
      <c r="F17" s="451"/>
      <c r="G17" s="451"/>
      <c r="H17" s="451"/>
      <c r="I17" s="242" t="str">
        <f>'Valoracion '!E16</f>
        <v>Politica de Operación</v>
      </c>
      <c r="J17" s="451"/>
      <c r="K17" s="451"/>
      <c r="L17" s="451"/>
      <c r="M17" s="242" t="str">
        <f>'Valoracion '!J16</f>
        <v>A solicitud o por evento</v>
      </c>
      <c r="N17" s="254"/>
      <c r="O17" s="328"/>
      <c r="P17" s="451"/>
      <c r="Q17" s="473"/>
      <c r="R17" s="451"/>
      <c r="S17" s="451"/>
      <c r="T17" s="348"/>
      <c r="U17" s="461"/>
      <c r="V17" s="451"/>
    </row>
    <row r="18" spans="1:22" ht="181.5" customHeight="1">
      <c r="A18" s="271" t="str">
        <f>'Admón. Riesgos'!A14</f>
        <v>GESTIÓN INTEGRAL DE LA OFERTA AMBIENTAL</v>
      </c>
      <c r="B18" s="245" t="str">
        <f>'Admón. Riesgos'!B14</f>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
      <c r="C18" s="246" t="str">
        <f>+'Admón. Riesgos'!C14</f>
        <v>R4</v>
      </c>
      <c r="D18" s="246" t="str">
        <f>'Admón. Riesgos'!D14</f>
        <v>Prevaricato en la donación de material vegetal</v>
      </c>
      <c r="E18" s="246" t="str">
        <f>'Admón. Riesgos'!H14</f>
        <v>perdida de bIenes, perdida de credibilidad - disminucion en la calidad del servicio </v>
      </c>
      <c r="F18" s="242">
        <f>+'Admón. Riesgos'!K14</f>
        <v>5</v>
      </c>
      <c r="G18" s="242">
        <f>+'Admón. Riesgos'!I14</f>
        <v>20</v>
      </c>
      <c r="H18" s="242" t="str">
        <f>+'Admón. Riesgos'!O14</f>
        <v>ZONA DE RIESGO EXTREMA</v>
      </c>
      <c r="I18" s="244" t="str">
        <f>+'Valoracion '!E17</f>
        <v>Procedimiento Documentado, visto bueno de la salida de material vegetal  por parte del resposable, o coordinador o subdirector.</v>
      </c>
      <c r="J18" s="242">
        <f>'Valoracion '!M17</f>
        <v>3</v>
      </c>
      <c r="K18" s="242">
        <f>'Valoracion '!K17</f>
        <v>3</v>
      </c>
      <c r="L18" s="242" t="str">
        <f>'Valoracion '!P17</f>
        <v>ZONA DE RIESGO MODERADA</v>
      </c>
      <c r="M18" s="242" t="str">
        <f>'Valoracion '!J17</f>
        <v>A solicitud o por evento</v>
      </c>
      <c r="N18" s="254"/>
      <c r="O18" s="328"/>
      <c r="P18" s="242" t="s">
        <v>471</v>
      </c>
      <c r="Q18" s="243" t="s">
        <v>507</v>
      </c>
      <c r="R18" s="243" t="s">
        <v>205</v>
      </c>
      <c r="S18" s="334" t="s">
        <v>206</v>
      </c>
      <c r="T18" s="349" t="s">
        <v>558</v>
      </c>
      <c r="U18" s="243" t="s">
        <v>460</v>
      </c>
      <c r="V18" s="243" t="s">
        <v>532</v>
      </c>
    </row>
    <row r="19" spans="1:22" ht="362.25" customHeight="1">
      <c r="A19" s="455" t="str">
        <f>+'Admón. Riesgos'!A15</f>
        <v>GESTIÓN DEL RIESGO AMBIENTAL TERRITORIAL</v>
      </c>
      <c r="B19" s="457" t="str">
        <f>+'Admón. Riesgos'!B15</f>
        <v>Desarrollar acciones encaminadas al conocimiento, la prevención, mitigación y la reducción del riesgo de desastres, la mitigación de gases efecto invernadero y adaptación al cambio climático en el área de
jurisdicción de la CDMB.
</v>
      </c>
      <c r="C19" s="456" t="str">
        <f>+'Admón. Riesgos'!C15</f>
        <v>R5</v>
      </c>
      <c r="D19" s="457" t="str">
        <f>'Admón. Riesgos'!D15</f>
        <v>Tráfico de influencias al momento de elaboración, programación y ejecución de estudios, diseños y obras y proyectos adelantados por la CDMB</v>
      </c>
      <c r="E19" s="456" t="str">
        <f>'Admón. Riesgos'!H15</f>
        <v>Sanciones, pérdida de credibilidad, disminución de la calidad del servicio</v>
      </c>
      <c r="F19" s="451">
        <f>+'Admón. Riesgos'!K15</f>
        <v>5</v>
      </c>
      <c r="G19" s="451">
        <f>+'Admón. Riesgos'!I15</f>
        <v>20</v>
      </c>
      <c r="H19" s="451" t="str">
        <f>+'Admón. Riesgos'!O15</f>
        <v>ZONA DE RIESGO EXTREMA</v>
      </c>
      <c r="I19" s="242" t="str">
        <f>'Valoracion '!E18</f>
        <v>Procedimiento M-RA-PRO01,</v>
      </c>
      <c r="J19" s="451">
        <f>'Valoracion '!M18</f>
        <v>5</v>
      </c>
      <c r="K19" s="451">
        <f>'Valoracion '!K18</f>
        <v>5</v>
      </c>
      <c r="L19" s="451" t="str">
        <f>'Valoracion '!P18</f>
        <v>ZONA DE RIESGO EXTREMA</v>
      </c>
      <c r="M19" s="242" t="str">
        <f>'Valoracion '!J18</f>
        <v>A solicitud o por evento</v>
      </c>
      <c r="N19" s="254"/>
      <c r="O19" s="255"/>
      <c r="P19" s="452" t="s">
        <v>472</v>
      </c>
      <c r="Q19" s="467" t="s">
        <v>473</v>
      </c>
      <c r="R19" s="451" t="s">
        <v>219</v>
      </c>
      <c r="S19" s="451" t="s">
        <v>220</v>
      </c>
      <c r="T19" s="349" t="s">
        <v>559</v>
      </c>
      <c r="U19" s="451" t="s">
        <v>221</v>
      </c>
      <c r="V19" s="451" t="s">
        <v>222</v>
      </c>
    </row>
    <row r="20" spans="1:22" ht="265.5" customHeight="1">
      <c r="A20" s="455"/>
      <c r="B20" s="457"/>
      <c r="C20" s="456"/>
      <c r="D20" s="457"/>
      <c r="E20" s="456"/>
      <c r="F20" s="451"/>
      <c r="G20" s="451"/>
      <c r="H20" s="451"/>
      <c r="I20" s="242" t="str">
        <f>'Valoracion '!E19</f>
        <v>Lista de prioridades de las necesidades de obras en el área de jurisdicción</v>
      </c>
      <c r="J20" s="451"/>
      <c r="K20" s="451"/>
      <c r="L20" s="451"/>
      <c r="M20" s="242" t="str">
        <f>'Valoracion '!J19</f>
        <v>A solicitud o por evento</v>
      </c>
      <c r="N20" s="254"/>
      <c r="O20" s="255"/>
      <c r="P20" s="452"/>
      <c r="Q20" s="467"/>
      <c r="R20" s="451"/>
      <c r="S20" s="451"/>
      <c r="T20" s="349" t="s">
        <v>560</v>
      </c>
      <c r="U20" s="451"/>
      <c r="V20" s="451"/>
    </row>
    <row r="21" spans="1:22" ht="248.25" customHeight="1">
      <c r="A21" s="455"/>
      <c r="B21" s="457"/>
      <c r="C21" s="246" t="str">
        <f>+'Admón. Riesgos'!C16</f>
        <v>R6</v>
      </c>
      <c r="D21" s="245" t="str">
        <f>'Admón. Riesgos'!D16</f>
        <v>Fuga de información que tengan carácter de reserva (conceptos técnicos de procesos sancionarios al interior de la entidad, diseños que no hayan sido revisados y entregados a satisfacción)</v>
      </c>
      <c r="E21" s="246" t="str">
        <f>'Admón. Riesgos'!H16</f>
        <v>Sanciones, pérdida de bienes, disminución de la calidad del servicio y manipulación de la información  por personal no vinculado a la Entidad.</v>
      </c>
      <c r="F21" s="242">
        <f>+'Admón. Riesgos'!K16</f>
        <v>5</v>
      </c>
      <c r="G21" s="242">
        <f>+'Admón. Riesgos'!I16</f>
        <v>20</v>
      </c>
      <c r="H21" s="242" t="str">
        <f>+'Admón. Riesgos'!O16</f>
        <v>ZONA DE RIESGO EXTREMA</v>
      </c>
      <c r="I21" s="242" t="str">
        <f>'Valoracion '!E20</f>
        <v>NA</v>
      </c>
      <c r="J21" s="242">
        <f>'Valoracion '!M20</f>
        <v>5</v>
      </c>
      <c r="K21" s="242">
        <f>'Valoracion '!K20</f>
        <v>5</v>
      </c>
      <c r="L21" s="242" t="str">
        <f>'Valoracion '!P20</f>
        <v>ZONA DE RIESGO EXTREMA</v>
      </c>
      <c r="M21" s="242">
        <f>'Valoracion '!J20</f>
        <v>0</v>
      </c>
      <c r="N21" s="254"/>
      <c r="O21" s="255"/>
      <c r="P21" s="312">
        <v>44165</v>
      </c>
      <c r="Q21" s="243" t="s">
        <v>474</v>
      </c>
      <c r="R21" s="242" t="s">
        <v>509</v>
      </c>
      <c r="S21" s="332" t="s">
        <v>475</v>
      </c>
      <c r="T21" s="348"/>
      <c r="U21" s="244" t="s">
        <v>223</v>
      </c>
      <c r="V21" s="244" t="s">
        <v>224</v>
      </c>
    </row>
    <row r="22" spans="1:22" ht="287.25" customHeight="1">
      <c r="A22" s="455" t="str">
        <f>+'Admón. Riesgos'!A17</f>
        <v>ADQUISICIÓN DE BIENES Y SERVICIOS</v>
      </c>
      <c r="B22" s="457" t="str">
        <f>+'Admón. Riesgos'!B17</f>
        <v>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v>
      </c>
      <c r="C22" s="456" t="str">
        <f>+'Admón. Riesgos'!C17</f>
        <v>R7</v>
      </c>
      <c r="D22" s="456" t="str">
        <f>'Admón. Riesgos'!D17</f>
        <v>Intereses indebidos en la celebración de contratos</v>
      </c>
      <c r="E22" s="456" t="str">
        <f>'Admón. Riesgos'!H17</f>
        <v>Sanciones.Detrimento del patrimonio. Pérdida de credibilidad</v>
      </c>
      <c r="F22" s="451">
        <f>+'Admón. Riesgos'!K17</f>
        <v>5</v>
      </c>
      <c r="G22" s="451">
        <f>+'Admón. Riesgos'!I17</f>
        <v>20</v>
      </c>
      <c r="H22" s="451" t="str">
        <f>+'Admón. Riesgos'!O17</f>
        <v>ZONA DE RIESGO EXTREMA</v>
      </c>
      <c r="I22" s="451" t="str">
        <f>'Valoracion '!E21</f>
        <v>Manual de Contratación</v>
      </c>
      <c r="J22" s="451">
        <f>'Valoracion '!M21</f>
        <v>5</v>
      </c>
      <c r="K22" s="451">
        <f>'Valoracion '!K21</f>
        <v>5</v>
      </c>
      <c r="L22" s="451" t="str">
        <f>'Valoracion '!P21</f>
        <v>ZONA DE RIESGO EXTREMA</v>
      </c>
      <c r="M22" s="451" t="str">
        <f>'Valoracion '!J21</f>
        <v>A solicitud o por evento</v>
      </c>
      <c r="N22" s="254"/>
      <c r="O22" s="328"/>
      <c r="P22" s="312" t="s">
        <v>476</v>
      </c>
      <c r="Q22" s="243" t="s">
        <v>477</v>
      </c>
      <c r="R22" s="451" t="s">
        <v>244</v>
      </c>
      <c r="S22" s="332" t="s">
        <v>378</v>
      </c>
      <c r="T22" s="349" t="s">
        <v>564</v>
      </c>
      <c r="U22" s="451" t="s">
        <v>461</v>
      </c>
      <c r="V22" s="451" t="s">
        <v>245</v>
      </c>
    </row>
    <row r="23" spans="1:22" ht="134.25" customHeight="1">
      <c r="A23" s="455"/>
      <c r="B23" s="457"/>
      <c r="C23" s="456"/>
      <c r="D23" s="456"/>
      <c r="E23" s="456"/>
      <c r="F23" s="451"/>
      <c r="G23" s="451"/>
      <c r="H23" s="451"/>
      <c r="I23" s="451"/>
      <c r="J23" s="451"/>
      <c r="K23" s="451"/>
      <c r="L23" s="451"/>
      <c r="M23" s="451"/>
      <c r="N23" s="254"/>
      <c r="O23" s="328"/>
      <c r="P23" s="312" t="s">
        <v>476</v>
      </c>
      <c r="Q23" s="243" t="s">
        <v>478</v>
      </c>
      <c r="R23" s="451"/>
      <c r="S23" s="332" t="s">
        <v>247</v>
      </c>
      <c r="T23" s="349" t="s">
        <v>565</v>
      </c>
      <c r="U23" s="451"/>
      <c r="V23" s="451"/>
    </row>
    <row r="24" spans="1:22" ht="94.5" customHeight="1">
      <c r="A24" s="455"/>
      <c r="B24" s="457"/>
      <c r="C24" s="456"/>
      <c r="D24" s="456"/>
      <c r="E24" s="456"/>
      <c r="F24" s="451"/>
      <c r="G24" s="451"/>
      <c r="H24" s="451"/>
      <c r="I24" s="451"/>
      <c r="J24" s="451"/>
      <c r="K24" s="451"/>
      <c r="L24" s="451"/>
      <c r="M24" s="451"/>
      <c r="N24" s="254"/>
      <c r="O24" s="328"/>
      <c r="P24" s="312" t="s">
        <v>476</v>
      </c>
      <c r="Q24" s="243" t="s">
        <v>462</v>
      </c>
      <c r="R24" s="451"/>
      <c r="S24" s="332" t="s">
        <v>246</v>
      </c>
      <c r="T24" s="349" t="s">
        <v>566</v>
      </c>
      <c r="U24" s="451"/>
      <c r="V24" s="451"/>
    </row>
    <row r="25" spans="1:22" ht="102.75" customHeight="1">
      <c r="A25" s="455"/>
      <c r="B25" s="457"/>
      <c r="C25" s="246" t="str">
        <f>+'Admón. Riesgos'!C18</f>
        <v>R8</v>
      </c>
      <c r="D25" s="246" t="str">
        <f>+'Admón. Riesgos'!D18</f>
        <v>Urgencia manifiesta inexistente</v>
      </c>
      <c r="E25" s="246" t="str">
        <f>+'Admón. Riesgos'!H18</f>
        <v>Sanciones. Detrimento del patrimonio. Pérdida de credibilidad</v>
      </c>
      <c r="F25" s="242">
        <f>+'Admón. Riesgos'!K18</f>
        <v>5</v>
      </c>
      <c r="G25" s="242">
        <f>+'Admón. Riesgos'!I18</f>
        <v>20</v>
      </c>
      <c r="H25" s="331" t="str">
        <f>+'Admón. Riesgos'!O18</f>
        <v>ZONA DE RIESGO EXTREMA</v>
      </c>
      <c r="I25" s="242" t="str">
        <f>+'Valoracion '!E24</f>
        <v>Procedimiento
Documentado</v>
      </c>
      <c r="J25" s="242">
        <f>+'Valoracion '!M24</f>
        <v>5</v>
      </c>
      <c r="K25" s="242">
        <f>+'Valoracion '!K24</f>
        <v>5</v>
      </c>
      <c r="L25" s="331" t="str">
        <f>+'Valoracion '!P24</f>
        <v>ZONA DE RIESGO EXTREMA</v>
      </c>
      <c r="M25" s="242" t="s">
        <v>113</v>
      </c>
      <c r="N25" s="254"/>
      <c r="O25" s="328"/>
      <c r="P25" s="312" t="s">
        <v>476</v>
      </c>
      <c r="Q25" s="243" t="s">
        <v>510</v>
      </c>
      <c r="R25" s="242" t="s">
        <v>511</v>
      </c>
      <c r="S25" s="332" t="s">
        <v>512</v>
      </c>
      <c r="T25" s="349" t="s">
        <v>567</v>
      </c>
      <c r="U25" s="242" t="s">
        <v>461</v>
      </c>
      <c r="V25" s="242" t="s">
        <v>245</v>
      </c>
    </row>
    <row r="26" spans="1:22" ht="87" customHeight="1">
      <c r="A26" s="455"/>
      <c r="B26" s="457"/>
      <c r="C26" s="456" t="str">
        <f>+'Admón. Riesgos'!C19</f>
        <v>R9</v>
      </c>
      <c r="D26" s="456" t="str">
        <f>'Admón. Riesgos'!D19</f>
        <v>Utilización indebida de
información oficial privilegiada</v>
      </c>
      <c r="E26" s="456" t="str">
        <f>'Admón. Riesgos'!H19</f>
        <v>Sanciones.Detrimento del patrimonio. Pérdida de credibilidad</v>
      </c>
      <c r="F26" s="451">
        <f>+'Admón. Riesgos'!K19</f>
        <v>5</v>
      </c>
      <c r="G26" s="451">
        <f>+'Admón. Riesgos'!I19</f>
        <v>20</v>
      </c>
      <c r="H26" s="451" t="str">
        <f>+'Admón. Riesgos'!O19</f>
        <v>ZONA DE RIESGO EXTREMA</v>
      </c>
      <c r="I26" s="242" t="str">
        <f>'Valoracion '!E25</f>
        <v>Revisión por parte del Jefe  de la Oficina  de Contratación</v>
      </c>
      <c r="J26" s="451">
        <f>'Valoracion '!M25</f>
        <v>5</v>
      </c>
      <c r="K26" s="451">
        <f>'Valoracion '!K25</f>
        <v>5</v>
      </c>
      <c r="L26" s="451" t="str">
        <f>'Valoracion '!P25</f>
        <v>ZONA DE RIESGO EXTREMA</v>
      </c>
      <c r="M26" s="242" t="str">
        <f>'Valoracion '!J25</f>
        <v>Diariamente</v>
      </c>
      <c r="N26" s="254"/>
      <c r="O26" s="328"/>
      <c r="P26" s="451" t="s">
        <v>472</v>
      </c>
      <c r="Q26" s="467" t="s">
        <v>248</v>
      </c>
      <c r="R26" s="451" t="s">
        <v>249</v>
      </c>
      <c r="S26" s="451" t="s">
        <v>250</v>
      </c>
      <c r="T26" s="349" t="s">
        <v>568</v>
      </c>
      <c r="U26" s="451" t="s">
        <v>461</v>
      </c>
      <c r="V26" s="451" t="s">
        <v>245</v>
      </c>
    </row>
    <row r="27" spans="1:22" ht="90">
      <c r="A27" s="455"/>
      <c r="B27" s="457"/>
      <c r="C27" s="456"/>
      <c r="D27" s="456"/>
      <c r="E27" s="456"/>
      <c r="F27" s="451"/>
      <c r="G27" s="451"/>
      <c r="H27" s="451"/>
      <c r="I27" s="242" t="str">
        <f>'Valoracion '!E26</f>
        <v>Registro en el sistema secop de la contratación estatal</v>
      </c>
      <c r="J27" s="451"/>
      <c r="K27" s="451"/>
      <c r="L27" s="451"/>
      <c r="M27" s="242" t="str">
        <f>'Valoracion '!J26</f>
        <v>Diariamente</v>
      </c>
      <c r="N27" s="254"/>
      <c r="O27" s="328"/>
      <c r="P27" s="451"/>
      <c r="Q27" s="467"/>
      <c r="R27" s="451"/>
      <c r="S27" s="451"/>
      <c r="T27" s="349" t="s">
        <v>569</v>
      </c>
      <c r="U27" s="451"/>
      <c r="V27" s="451"/>
    </row>
    <row r="28" spans="1:22" ht="99" customHeight="1">
      <c r="A28" s="455" t="str">
        <f>'Admón. Riesgos'!A20</f>
        <v>GESTIÓN DE LOS RECURSOS FISICOS</v>
      </c>
      <c r="B28" s="457" t="str">
        <f>'Admón. Riesgos'!B20</f>
        <v>Administrar los bienes y servicios de la Entidad para su normal funcionamiento, mediante la aplicación de herramientas e instrumentos de gestión eficientes que aseguren la puesta en práctica de una política ambiental racional y
sostenible.</v>
      </c>
      <c r="C28" s="456" t="str">
        <f>+'Admón. Riesgos'!C20</f>
        <v>R10</v>
      </c>
      <c r="D28" s="456" t="str">
        <f>'Admón. Riesgos'!D20</f>
        <v>Uso incorrecto de los bienes de propiedad de la entidad.</v>
      </c>
      <c r="E28" s="456" t="str">
        <f>'Admón. Riesgos'!H20</f>
        <v>Sanciones
Perdida de Bienes
Detrimento Patrimonial
Disminución de la Calidad del Servicio</v>
      </c>
      <c r="F28" s="451">
        <f>+'Admón. Riesgos'!K20</f>
        <v>5</v>
      </c>
      <c r="G28" s="451">
        <f>+'Admón. Riesgos'!I20</f>
        <v>20</v>
      </c>
      <c r="H28" s="451" t="str">
        <f>+'Admón. Riesgos'!O20</f>
        <v>ZONA DE RIESGO EXTREMA</v>
      </c>
      <c r="I28" s="451" t="str">
        <f>'Valoracion '!E27</f>
        <v>Realizar Inventarios Físicos</v>
      </c>
      <c r="J28" s="451">
        <f>'Valoracion '!M27:M29</f>
        <v>0</v>
      </c>
      <c r="K28" s="451">
        <f>'Valoracion '!K27:K29</f>
        <v>0</v>
      </c>
      <c r="L28" s="451">
        <f>+'Valoracion '!P21:P55</f>
        <v>0</v>
      </c>
      <c r="M28" s="242" t="str">
        <f>'Valoracion '!J27</f>
        <v>Anualmente</v>
      </c>
      <c r="N28" s="254"/>
      <c r="O28" s="328"/>
      <c r="P28" s="324" t="s">
        <v>71</v>
      </c>
      <c r="Q28" s="310" t="s">
        <v>463</v>
      </c>
      <c r="R28" s="311" t="s">
        <v>479</v>
      </c>
      <c r="S28" s="335" t="s">
        <v>465</v>
      </c>
      <c r="T28" s="348" t="s">
        <v>546</v>
      </c>
      <c r="U28" s="461" t="s">
        <v>260</v>
      </c>
      <c r="V28" s="461" t="s">
        <v>464</v>
      </c>
    </row>
    <row r="29" spans="1:22" ht="99" customHeight="1">
      <c r="A29" s="455"/>
      <c r="B29" s="457"/>
      <c r="C29" s="456"/>
      <c r="D29" s="456"/>
      <c r="E29" s="456"/>
      <c r="F29" s="451"/>
      <c r="G29" s="451"/>
      <c r="H29" s="451"/>
      <c r="I29" s="451"/>
      <c r="J29" s="451"/>
      <c r="K29" s="451"/>
      <c r="L29" s="451"/>
      <c r="M29" s="242" t="str">
        <f>'Valoracion '!J28</f>
        <v>A solicitud o por evento</v>
      </c>
      <c r="N29" s="254"/>
      <c r="O29" s="328"/>
      <c r="P29" s="493" t="s">
        <v>261</v>
      </c>
      <c r="Q29" s="473" t="s">
        <v>262</v>
      </c>
      <c r="R29" s="461" t="s">
        <v>479</v>
      </c>
      <c r="S29" s="461" t="s">
        <v>263</v>
      </c>
      <c r="T29" s="474" t="s">
        <v>547</v>
      </c>
      <c r="U29" s="461"/>
      <c r="V29" s="461"/>
    </row>
    <row r="30" spans="1:22" ht="134.25" customHeight="1">
      <c r="A30" s="455"/>
      <c r="B30" s="457"/>
      <c r="C30" s="456"/>
      <c r="D30" s="456"/>
      <c r="E30" s="456"/>
      <c r="F30" s="451"/>
      <c r="G30" s="451"/>
      <c r="H30" s="451"/>
      <c r="I30" s="451"/>
      <c r="J30" s="451"/>
      <c r="K30" s="451"/>
      <c r="L30" s="451"/>
      <c r="M30" s="242" t="str">
        <f>'Valoracion '!J29</f>
        <v>Continuo o permanente</v>
      </c>
      <c r="N30" s="254"/>
      <c r="O30" s="328"/>
      <c r="P30" s="493"/>
      <c r="Q30" s="473"/>
      <c r="R30" s="461"/>
      <c r="S30" s="461"/>
      <c r="T30" s="475"/>
      <c r="U30" s="461"/>
      <c r="V30" s="461"/>
    </row>
    <row r="31" spans="1:22" ht="129" customHeight="1">
      <c r="A31" s="455" t="str">
        <f>+'Admón. Riesgos'!A21</f>
        <v>GESTIÓN DE LOS RECURSOS FINANCIEROS</v>
      </c>
      <c r="B31" s="457" t="str">
        <f>+'Admón. Riesgos'!B21</f>
        <v>Administrar los Recursos Financieros para el adecuado funcionamiento de la Entidad, mediante la planificación, control y seguimiento a los ingresos y gastos para la toma de decisiones.
</v>
      </c>
      <c r="C31" s="456" t="str">
        <f>+'Admón. Riesgos'!C21</f>
        <v>R11</v>
      </c>
      <c r="D31" s="456" t="str">
        <f>'Admón. Riesgos'!D21</f>
        <v>Inversiones de dineros en entidades de dudosa solidez financiera, a cambio de beneficios indebidos para servidores públicos</v>
      </c>
      <c r="E31" s="456" t="str">
        <f>'Admón. Riesgos'!H21</f>
        <v>Sanciones, pérdida de bienes, detrimento del patrimonio, pérdida de credibilidad</v>
      </c>
      <c r="F31" s="451">
        <f>+'Admón. Riesgos'!K21</f>
        <v>5</v>
      </c>
      <c r="G31" s="451">
        <f>+'Admón. Riesgos'!I21</f>
        <v>20</v>
      </c>
      <c r="H31" s="451" t="str">
        <f>+'Admón. Riesgos'!O21</f>
        <v>ZONA DE RIESGO EXTREMA</v>
      </c>
      <c r="I31" s="451" t="str">
        <f>'Valoracion '!E30</f>
        <v>Clasificación triple AAA para cotización de Inversión</v>
      </c>
      <c r="J31" s="451">
        <f>'Valoracion '!M30</f>
        <v>3</v>
      </c>
      <c r="K31" s="451">
        <f>'Valoracion '!K30</f>
        <v>4</v>
      </c>
      <c r="L31" s="451" t="str">
        <f>'Valoracion '!P30</f>
        <v>ZONA DE RIESGO ALTA</v>
      </c>
      <c r="M31" s="451" t="str">
        <f>'Valoracion '!J30</f>
        <v>A solicitud o por evento</v>
      </c>
      <c r="N31" s="328"/>
      <c r="O31" s="328"/>
      <c r="P31" s="452" t="s">
        <v>285</v>
      </c>
      <c r="Q31" s="458" t="s">
        <v>513</v>
      </c>
      <c r="R31" s="451" t="s">
        <v>286</v>
      </c>
      <c r="S31" s="332" t="s">
        <v>287</v>
      </c>
      <c r="T31" s="348" t="s">
        <v>548</v>
      </c>
      <c r="U31" s="451" t="s">
        <v>288</v>
      </c>
      <c r="V31" s="451" t="s">
        <v>289</v>
      </c>
    </row>
    <row r="32" spans="1:22" ht="102.75" customHeight="1">
      <c r="A32" s="455"/>
      <c r="B32" s="457"/>
      <c r="C32" s="456"/>
      <c r="D32" s="456"/>
      <c r="E32" s="456"/>
      <c r="F32" s="451"/>
      <c r="G32" s="451"/>
      <c r="H32" s="451"/>
      <c r="I32" s="451"/>
      <c r="J32" s="451"/>
      <c r="K32" s="451"/>
      <c r="L32" s="451"/>
      <c r="M32" s="451"/>
      <c r="N32" s="328"/>
      <c r="O32" s="328"/>
      <c r="P32" s="452"/>
      <c r="Q32" s="459"/>
      <c r="R32" s="451"/>
      <c r="S32" s="332" t="s">
        <v>290</v>
      </c>
      <c r="T32" s="348" t="s">
        <v>549</v>
      </c>
      <c r="U32" s="451"/>
      <c r="V32" s="451"/>
    </row>
    <row r="33" spans="1:22" ht="54" customHeight="1">
      <c r="A33" s="455"/>
      <c r="B33" s="457"/>
      <c r="C33" s="456" t="str">
        <f>+'Admón. Riesgos'!C22</f>
        <v>R12</v>
      </c>
      <c r="D33" s="456" t="str">
        <f>'Admón. Riesgos'!D22</f>
        <v>Posible pérdida de dinero en la entidad</v>
      </c>
      <c r="E33" s="456" t="str">
        <f>'Admón. Riesgos'!H22</f>
        <v>Sanciones, Detrimento del patrimonio.</v>
      </c>
      <c r="F33" s="451">
        <f>+'Admón. Riesgos'!K22</f>
        <v>5</v>
      </c>
      <c r="G33" s="451">
        <f>+'Admón. Riesgos'!I22</f>
        <v>20</v>
      </c>
      <c r="H33" s="451" t="str">
        <f>+'Admón. Riesgos'!O22</f>
        <v>ZONA DE RIESGO EXTREMA</v>
      </c>
      <c r="I33" s="244" t="str">
        <f>'Valoracion '!E31</f>
        <v>Token de Seguridad en las transferencias</v>
      </c>
      <c r="J33" s="451">
        <f>'Valoracion '!M31</f>
        <v>4</v>
      </c>
      <c r="K33" s="451">
        <f>'Valoracion '!K31</f>
        <v>4</v>
      </c>
      <c r="L33" s="451" t="str">
        <f>'Valoracion '!P31</f>
        <v>ZONA DE RIESGO ALTA</v>
      </c>
      <c r="M33" s="242" t="str">
        <f>'Valoracion '!J31</f>
        <v>A solicitud o por evento</v>
      </c>
      <c r="N33" s="254"/>
      <c r="O33" s="255"/>
      <c r="P33" s="451" t="s">
        <v>481</v>
      </c>
      <c r="Q33" s="467" t="s">
        <v>480</v>
      </c>
      <c r="R33" s="451" t="s">
        <v>291</v>
      </c>
      <c r="S33" s="451" t="s">
        <v>292</v>
      </c>
      <c r="T33" s="474" t="s">
        <v>550</v>
      </c>
      <c r="U33" s="451" t="s">
        <v>293</v>
      </c>
      <c r="V33" s="451" t="s">
        <v>286</v>
      </c>
    </row>
    <row r="34" spans="1:22" ht="36">
      <c r="A34" s="455"/>
      <c r="B34" s="457"/>
      <c r="C34" s="456"/>
      <c r="D34" s="456"/>
      <c r="E34" s="456"/>
      <c r="F34" s="451"/>
      <c r="G34" s="451"/>
      <c r="H34" s="451"/>
      <c r="I34" s="244" t="str">
        <f>'Valoracion '!E32</f>
        <v>Conciliaciones Bancarias</v>
      </c>
      <c r="J34" s="451"/>
      <c r="K34" s="451"/>
      <c r="L34" s="451"/>
      <c r="M34" s="242" t="str">
        <f>'Valoracion '!J32</f>
        <v>Mensualmente</v>
      </c>
      <c r="N34" s="254"/>
      <c r="O34" s="255"/>
      <c r="P34" s="451"/>
      <c r="Q34" s="467"/>
      <c r="R34" s="451"/>
      <c r="S34" s="451"/>
      <c r="T34" s="475"/>
      <c r="U34" s="451"/>
      <c r="V34" s="451"/>
    </row>
    <row r="35" spans="1:22" ht="72">
      <c r="A35" s="455"/>
      <c r="B35" s="457"/>
      <c r="C35" s="456"/>
      <c r="D35" s="456"/>
      <c r="E35" s="456"/>
      <c r="F35" s="451"/>
      <c r="G35" s="451"/>
      <c r="H35" s="451"/>
      <c r="I35" s="244" t="str">
        <f>'Valoracion '!E33</f>
        <v>Conciliación de Ingresos entre Tesorería y Presupuesto</v>
      </c>
      <c r="J35" s="451"/>
      <c r="K35" s="451"/>
      <c r="L35" s="451"/>
      <c r="M35" s="242" t="str">
        <f>'Valoracion '!J33</f>
        <v>Mensualmente</v>
      </c>
      <c r="N35" s="254"/>
      <c r="O35" s="255"/>
      <c r="P35" s="451"/>
      <c r="Q35" s="467"/>
      <c r="R35" s="451"/>
      <c r="S35" s="451"/>
      <c r="T35" s="474" t="s">
        <v>551</v>
      </c>
      <c r="U35" s="451"/>
      <c r="V35" s="451"/>
    </row>
    <row r="36" spans="1:22" ht="72">
      <c r="A36" s="455"/>
      <c r="B36" s="457"/>
      <c r="C36" s="456"/>
      <c r="D36" s="456"/>
      <c r="E36" s="456"/>
      <c r="F36" s="451"/>
      <c r="G36" s="451"/>
      <c r="H36" s="451"/>
      <c r="I36" s="244" t="str">
        <f>'Valoracion '!E34</f>
        <v>Conciliación del Efectivo Contabilidad y Tesorería</v>
      </c>
      <c r="J36" s="451"/>
      <c r="K36" s="451"/>
      <c r="L36" s="451"/>
      <c r="M36" s="242" t="str">
        <f>'Valoracion '!J34</f>
        <v>Mensualmente</v>
      </c>
      <c r="N36" s="254"/>
      <c r="O36" s="255"/>
      <c r="P36" s="451"/>
      <c r="Q36" s="467"/>
      <c r="R36" s="451"/>
      <c r="S36" s="451"/>
      <c r="T36" s="475"/>
      <c r="U36" s="451"/>
      <c r="V36" s="451"/>
    </row>
    <row r="37" spans="1:22" ht="60" customHeight="1">
      <c r="A37" s="455"/>
      <c r="B37" s="457"/>
      <c r="C37" s="456" t="str">
        <f>+'Admón. Riesgos'!C23</f>
        <v>R13</v>
      </c>
      <c r="D37" s="456" t="str">
        <f>'Admón. Riesgos'!D23</f>
        <v>Cobro por eliminar cuentas por cobrar de cartera persuasiva (concusión)</v>
      </c>
      <c r="E37" s="456" t="str">
        <f>'Admón. Riesgos'!H23</f>
        <v>Sanciones, Detrimento del patrimonio.</v>
      </c>
      <c r="F37" s="451">
        <f>+'Admón. Riesgos'!K23</f>
        <v>5</v>
      </c>
      <c r="G37" s="451">
        <f>+'Admón. Riesgos'!I23</f>
        <v>20</v>
      </c>
      <c r="H37" s="451" t="str">
        <f>+'Admón. Riesgos'!O23</f>
        <v>ZONA DE RIESGO EXTREMA</v>
      </c>
      <c r="I37" s="451" t="str">
        <f>+'Valoracion '!E35</f>
        <v>Conciliaciones con Contabilidad.</v>
      </c>
      <c r="J37" s="451">
        <f>'Valoracion '!M35</f>
        <v>5</v>
      </c>
      <c r="K37" s="451">
        <f>'Valoracion '!K35</f>
        <v>4</v>
      </c>
      <c r="L37" s="451" t="str">
        <f>'Valoracion '!P35</f>
        <v>ZONA DE RIESGO ALTA</v>
      </c>
      <c r="M37" s="451" t="str">
        <f>'Valoracion '!J35</f>
        <v>Mensualmente</v>
      </c>
      <c r="N37" s="254"/>
      <c r="O37" s="328"/>
      <c r="P37" s="451" t="s">
        <v>294</v>
      </c>
      <c r="Q37" s="243" t="s">
        <v>295</v>
      </c>
      <c r="R37" s="451" t="s">
        <v>296</v>
      </c>
      <c r="S37" s="451" t="s">
        <v>297</v>
      </c>
      <c r="T37" s="474" t="s">
        <v>552</v>
      </c>
      <c r="U37" s="451" t="s">
        <v>298</v>
      </c>
      <c r="V37" s="451" t="s">
        <v>299</v>
      </c>
    </row>
    <row r="38" spans="1:22" ht="54">
      <c r="A38" s="455"/>
      <c r="B38" s="457"/>
      <c r="C38" s="456"/>
      <c r="D38" s="456"/>
      <c r="E38" s="456"/>
      <c r="F38" s="451"/>
      <c r="G38" s="451"/>
      <c r="H38" s="451"/>
      <c r="I38" s="451"/>
      <c r="J38" s="451"/>
      <c r="K38" s="451"/>
      <c r="L38" s="451"/>
      <c r="M38" s="451"/>
      <c r="N38" s="254"/>
      <c r="O38" s="328"/>
      <c r="P38" s="451"/>
      <c r="Q38" s="243" t="s">
        <v>300</v>
      </c>
      <c r="R38" s="451"/>
      <c r="S38" s="451"/>
      <c r="T38" s="476"/>
      <c r="U38" s="451"/>
      <c r="V38" s="451"/>
    </row>
    <row r="39" spans="1:22" ht="72">
      <c r="A39" s="455"/>
      <c r="B39" s="457"/>
      <c r="C39" s="456"/>
      <c r="D39" s="456"/>
      <c r="E39" s="456"/>
      <c r="F39" s="451"/>
      <c r="G39" s="451"/>
      <c r="H39" s="451"/>
      <c r="I39" s="451"/>
      <c r="J39" s="451"/>
      <c r="K39" s="451"/>
      <c r="L39" s="451"/>
      <c r="M39" s="451"/>
      <c r="N39" s="254"/>
      <c r="O39" s="328"/>
      <c r="P39" s="451"/>
      <c r="Q39" s="243" t="s">
        <v>301</v>
      </c>
      <c r="R39" s="451"/>
      <c r="S39" s="451"/>
      <c r="T39" s="475"/>
      <c r="U39" s="451"/>
      <c r="V39" s="451"/>
    </row>
    <row r="40" spans="1:22" ht="243" customHeight="1">
      <c r="A40" s="455" t="str">
        <f>+'Admón. Riesgos'!A24</f>
        <v>EVALUACIÓN Y SEGUIMIENTO DEL SIGC</v>
      </c>
      <c r="B40" s="457" t="str">
        <f>+'Admón. Riesgos'!B24</f>
        <v>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v>
      </c>
      <c r="C40" s="456" t="str">
        <f>+'Admón. Riesgos'!C24</f>
        <v>R14</v>
      </c>
      <c r="D40" s="457" t="str">
        <f>'Admón. Riesgos'!D24</f>
        <v>Decisiones ajustadas a intereses particulares</v>
      </c>
      <c r="E40" s="456" t="str">
        <f>'Admón. Riesgos'!H24</f>
        <v>Consolidación de practicas autocráticas en la selección de áreas y procesos a controlar. Impunidad y favorecimiento. Pérdida de recursos y de confiabilidad.</v>
      </c>
      <c r="F40" s="451">
        <f>+'Admón. Riesgos'!K24</f>
        <v>5</v>
      </c>
      <c r="G40" s="451">
        <f>+'Admón. Riesgos'!I24</f>
        <v>20</v>
      </c>
      <c r="H40" s="451" t="str">
        <f>+'Admón. Riesgos'!O24</f>
        <v>ZONA DE RIESGO EXTREMA</v>
      </c>
      <c r="I40" s="242" t="str">
        <f>+'Valoracion '!E36</f>
        <v>Procedimientos de Auditorías Internas Documentados</v>
      </c>
      <c r="J40" s="451">
        <f>'Valoracion '!M36</f>
        <v>2</v>
      </c>
      <c r="K40" s="451">
        <f>'Valoracion '!K36</f>
        <v>4</v>
      </c>
      <c r="L40" s="451" t="str">
        <f>'Valoracion '!P36</f>
        <v>ZONA DE RIESGO MODERADA</v>
      </c>
      <c r="M40" s="242" t="str">
        <f>'Valoracion '!J36</f>
        <v>Continuo o permanente</v>
      </c>
      <c r="N40" s="254"/>
      <c r="O40" s="255"/>
      <c r="P40" s="452">
        <v>44165</v>
      </c>
      <c r="Q40" s="243" t="s">
        <v>309</v>
      </c>
      <c r="R40" s="242" t="s">
        <v>310</v>
      </c>
      <c r="S40" s="335" t="s">
        <v>311</v>
      </c>
      <c r="T40" s="349" t="s">
        <v>570</v>
      </c>
      <c r="U40" s="461" t="s">
        <v>312</v>
      </c>
      <c r="V40" s="451" t="s">
        <v>313</v>
      </c>
    </row>
    <row r="41" spans="1:22" ht="285" customHeight="1">
      <c r="A41" s="455"/>
      <c r="B41" s="457"/>
      <c r="C41" s="456"/>
      <c r="D41" s="457"/>
      <c r="E41" s="456"/>
      <c r="F41" s="451"/>
      <c r="G41" s="451"/>
      <c r="H41" s="451"/>
      <c r="I41" s="242" t="str">
        <f>+'Valoracion '!E37</f>
        <v>Código Único Disciplinario</v>
      </c>
      <c r="J41" s="451"/>
      <c r="K41" s="451"/>
      <c r="L41" s="451"/>
      <c r="M41" s="242" t="str">
        <f>'Valoracion '!J37</f>
        <v>A solicitud o por evento</v>
      </c>
      <c r="N41" s="254"/>
      <c r="O41" s="255"/>
      <c r="P41" s="452"/>
      <c r="Q41" s="243" t="s">
        <v>466</v>
      </c>
      <c r="R41" s="242" t="s">
        <v>314</v>
      </c>
      <c r="S41" s="335" t="s">
        <v>315</v>
      </c>
      <c r="T41" s="349" t="s">
        <v>571</v>
      </c>
      <c r="U41" s="461"/>
      <c r="V41" s="451"/>
    </row>
    <row r="42" spans="1:22" ht="235.5" customHeight="1">
      <c r="A42" s="455" t="str">
        <f>+'Admón. Riesgos'!A25</f>
        <v>GESTIÓN ESTRATEGICA</v>
      </c>
      <c r="B42" s="457" t="str">
        <f>+'Admón. Riesgos'!B25</f>
        <v>Establecer y liderar la Planeación Corporativa necesaria para asegurar el cumplimiento de los propósitos institucionales a través de la formulación, seguimiento y control a la gestión institucional.</v>
      </c>
      <c r="C42" s="456" t="str">
        <f>+'Admón. Riesgos'!C25</f>
        <v>R15</v>
      </c>
      <c r="D42" s="456" t="str">
        <f>'Admón. Riesgos'!D25</f>
        <v>Extralimitación de Funciones</v>
      </c>
      <c r="E42" s="456" t="str">
        <f>'Admón. Riesgos'!H25</f>
        <v>Sanciones 
Detrimento patrimonial
Disminución de la calidad del servicio
Disminución del Clima Laboral</v>
      </c>
      <c r="F42" s="451">
        <f>+'Admón. Riesgos'!K25</f>
        <v>5</v>
      </c>
      <c r="G42" s="451">
        <f>+'Admón. Riesgos'!I25</f>
        <v>20</v>
      </c>
      <c r="H42" s="451" t="str">
        <f>+'Admón. Riesgos'!O25</f>
        <v>ZONA DE RIESGO EXTREMA</v>
      </c>
      <c r="I42" s="242" t="str">
        <f>'Valoracion '!E38</f>
        <v>Manual de Funciones</v>
      </c>
      <c r="J42" s="451">
        <f>'Valoracion '!M38</f>
        <v>3</v>
      </c>
      <c r="K42" s="451">
        <f>'Valoracion '!K38</f>
        <v>4</v>
      </c>
      <c r="L42" s="451" t="str">
        <f>'Valoracion '!P38</f>
        <v>ZONA DE RIESGO ALTA</v>
      </c>
      <c r="M42" s="242" t="str">
        <f>'Valoracion '!J38</f>
        <v>Continuo o permanente</v>
      </c>
      <c r="N42" s="254"/>
      <c r="O42" s="255"/>
      <c r="P42" s="312" t="s">
        <v>482</v>
      </c>
      <c r="Q42" s="243" t="s">
        <v>483</v>
      </c>
      <c r="R42" s="242" t="s">
        <v>484</v>
      </c>
      <c r="S42" s="332" t="s">
        <v>485</v>
      </c>
      <c r="T42" s="350" t="s">
        <v>561</v>
      </c>
      <c r="U42" s="451" t="s">
        <v>331</v>
      </c>
      <c r="V42" s="451" t="s">
        <v>332</v>
      </c>
    </row>
    <row r="43" spans="1:22" ht="125.25" customHeight="1">
      <c r="A43" s="455"/>
      <c r="B43" s="457"/>
      <c r="C43" s="456"/>
      <c r="D43" s="456"/>
      <c r="E43" s="456"/>
      <c r="F43" s="451"/>
      <c r="G43" s="451"/>
      <c r="H43" s="451"/>
      <c r="I43" s="242" t="str">
        <f>'Valoracion '!E39</f>
        <v>Resolución grupos de trabajo</v>
      </c>
      <c r="J43" s="451"/>
      <c r="K43" s="451"/>
      <c r="L43" s="451"/>
      <c r="M43" s="242" t="str">
        <f>'Valoracion '!J39</f>
        <v>Continuo o permanente</v>
      </c>
      <c r="N43" s="254"/>
      <c r="O43" s="255"/>
      <c r="P43" s="311" t="s">
        <v>472</v>
      </c>
      <c r="Q43" s="310" t="s">
        <v>333</v>
      </c>
      <c r="R43" s="242" t="s">
        <v>486</v>
      </c>
      <c r="S43" s="332" t="s">
        <v>487</v>
      </c>
      <c r="T43" s="350" t="s">
        <v>562</v>
      </c>
      <c r="U43" s="451"/>
      <c r="V43" s="451"/>
    </row>
    <row r="44" spans="1:22" ht="96.75" customHeight="1">
      <c r="A44" s="455"/>
      <c r="B44" s="457"/>
      <c r="C44" s="456"/>
      <c r="D44" s="456"/>
      <c r="E44" s="456"/>
      <c r="F44" s="451"/>
      <c r="G44" s="451"/>
      <c r="H44" s="451"/>
      <c r="I44" s="242" t="str">
        <f>'Valoracion '!E40</f>
        <v>Proceso de Inducción y Reinducción</v>
      </c>
      <c r="J44" s="451"/>
      <c r="K44" s="451"/>
      <c r="L44" s="451"/>
      <c r="M44" s="242" t="str">
        <f>'Valoracion '!J40</f>
        <v>A solicitud o por evento</v>
      </c>
      <c r="N44" s="254"/>
      <c r="O44" s="255"/>
      <c r="P44" s="242" t="s">
        <v>285</v>
      </c>
      <c r="Q44" s="243" t="s">
        <v>334</v>
      </c>
      <c r="R44" s="242" t="s">
        <v>335</v>
      </c>
      <c r="S44" s="332" t="s">
        <v>336</v>
      </c>
      <c r="T44" s="350" t="s">
        <v>580</v>
      </c>
      <c r="U44" s="451"/>
      <c r="V44" s="451"/>
    </row>
    <row r="45" spans="1:22" ht="96.75" customHeight="1">
      <c r="A45" s="455" t="str">
        <f>'Admón. Riesgos'!A26</f>
        <v>GESTIÓN DE TECNOLOGIAS DE LA INFORMACIÓN</v>
      </c>
      <c r="B45" s="457" t="str">
        <f>'Admón. Riesgos'!B26</f>
        <v>Determinar y gestionar los recursos tecnológicos necesarios para garantizar la disponibilidad y oportunidad de la información, a través de herramientas y procedimientos especializados.
</v>
      </c>
      <c r="C45" s="456" t="str">
        <f>+'Admón. Riesgos'!C26</f>
        <v>R16</v>
      </c>
      <c r="D45" s="457" t="str">
        <f>'Admón. Riesgos'!D26</f>
        <v>Modificación de datos del Sistema de Información Corporativo sin las autorizaciones correspondientes (Riesgo de Corrupción</v>
      </c>
      <c r="E45" s="456" t="str">
        <f>'Admón. Riesgos'!H26</f>
        <v>• Alteración indebida de la información
• Sanciones</v>
      </c>
      <c r="F45" s="451">
        <f>+'Admón. Riesgos'!K26</f>
        <v>5</v>
      </c>
      <c r="G45" s="451">
        <f>+'Admón. Riesgos'!I26</f>
        <v>20</v>
      </c>
      <c r="H45" s="451" t="str">
        <f>+'Admón. Riesgos'!O26</f>
        <v>ZONA DE RIESGO EXTREMA</v>
      </c>
      <c r="I45" s="242" t="str">
        <f>+'Valoracion '!E41</f>
        <v>Roles o permisos asignados por clase de usuario por aplicativo</v>
      </c>
      <c r="J45" s="451">
        <f>'Valoracion '!M41</f>
        <v>5</v>
      </c>
      <c r="K45" s="451">
        <f>'Valoracion '!K41</f>
        <v>4</v>
      </c>
      <c r="L45" s="451" t="str">
        <f>'Valoracion '!P41</f>
        <v>ZONA DE RIESGO ALTA</v>
      </c>
      <c r="M45" s="242" t="str">
        <f>'Valoracion '!J41</f>
        <v>Continuo o permanente</v>
      </c>
      <c r="N45" s="254"/>
      <c r="O45" s="328"/>
      <c r="P45" s="452">
        <v>44165</v>
      </c>
      <c r="Q45" s="467" t="s">
        <v>514</v>
      </c>
      <c r="R45" s="451" t="s">
        <v>488</v>
      </c>
      <c r="S45" s="451" t="s">
        <v>515</v>
      </c>
      <c r="T45" s="494" t="s">
        <v>563</v>
      </c>
      <c r="U45" s="451" t="s">
        <v>348</v>
      </c>
      <c r="V45" s="451" t="s">
        <v>347</v>
      </c>
    </row>
    <row r="46" spans="1:22" ht="112.5" customHeight="1">
      <c r="A46" s="455"/>
      <c r="B46" s="457"/>
      <c r="C46" s="456"/>
      <c r="D46" s="457"/>
      <c r="E46" s="456"/>
      <c r="F46" s="451"/>
      <c r="G46" s="451"/>
      <c r="H46" s="451"/>
      <c r="I46" s="242" t="str">
        <f>+'Valoracion '!E42</f>
        <v>Bloqueo de acceso al SIC tras tres intentos fallidos en la contraseña de usuario</v>
      </c>
      <c r="J46" s="451"/>
      <c r="K46" s="451"/>
      <c r="L46" s="451"/>
      <c r="M46" s="242" t="str">
        <f>'Valoracion '!J42</f>
        <v>Continuo o permanente</v>
      </c>
      <c r="N46" s="254"/>
      <c r="O46" s="328"/>
      <c r="P46" s="452"/>
      <c r="Q46" s="467"/>
      <c r="R46" s="451"/>
      <c r="S46" s="451"/>
      <c r="T46" s="495"/>
      <c r="U46" s="451"/>
      <c r="V46" s="451"/>
    </row>
    <row r="47" spans="1:22" ht="82.5" customHeight="1">
      <c r="A47" s="455"/>
      <c r="B47" s="457"/>
      <c r="C47" s="456"/>
      <c r="D47" s="457"/>
      <c r="E47" s="456"/>
      <c r="F47" s="451"/>
      <c r="G47" s="451"/>
      <c r="H47" s="451"/>
      <c r="I47" s="242" t="str">
        <f>+'Valoracion '!E43</f>
        <v>Registro de ingreso al sistema de cada usuario al SIC</v>
      </c>
      <c r="J47" s="451"/>
      <c r="K47" s="451"/>
      <c r="L47" s="451"/>
      <c r="M47" s="242" t="str">
        <f>'Valoracion '!J43</f>
        <v>Continuo o permanente</v>
      </c>
      <c r="N47" s="254"/>
      <c r="O47" s="328"/>
      <c r="P47" s="452"/>
      <c r="Q47" s="467"/>
      <c r="R47" s="451"/>
      <c r="S47" s="451"/>
      <c r="T47" s="496"/>
      <c r="U47" s="451"/>
      <c r="V47" s="451"/>
    </row>
    <row r="48" spans="1:22" ht="321" customHeight="1">
      <c r="A48" s="455" t="str">
        <f>'Admón. Riesgos'!A27</f>
        <v>EVALUACION Y CONTROL A LA DEMANDA AMBIENTAL</v>
      </c>
      <c r="B48" s="457" t="str">
        <f>+'Admón. Riesgos'!B27</f>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
      <c r="C48" s="456" t="str">
        <f>+'Admón. Riesgos'!C27</f>
        <v>R17</v>
      </c>
      <c r="D48" s="457" t="str">
        <f>'Admón. Riesgos'!D27</f>
        <v>Concusión: Solicitar beneficios económicos por la realización de algún trámite.</v>
      </c>
      <c r="E48" s="456" t="str">
        <f>'Admón. Riesgos'!H27</f>
        <v>Sanciones
Pedrdida de credibilidad
disminución en la calidad del servicio</v>
      </c>
      <c r="F48" s="451">
        <f>+'Admón. Riesgos'!K27</f>
        <v>5</v>
      </c>
      <c r="G48" s="451">
        <f>+'Admón. Riesgos'!I27</f>
        <v>20</v>
      </c>
      <c r="H48" s="451" t="str">
        <f>+'Admón. Riesgos'!O27</f>
        <v>ZONA DE RIESGO EXTREMA</v>
      </c>
      <c r="I48" s="242" t="str">
        <f>+'Valoracion '!E44</f>
        <v>Procedimientos para tramites y servicios</v>
      </c>
      <c r="J48" s="451">
        <f>'Valoracion '!M44</f>
        <v>4</v>
      </c>
      <c r="K48" s="451">
        <f>'Valoracion '!K44</f>
        <v>4</v>
      </c>
      <c r="L48" s="451" t="str">
        <f>'Valoracion '!P44</f>
        <v>ZONA DE RIESGO ALTA</v>
      </c>
      <c r="M48" s="242" t="str">
        <f>'Valoracion '!J44</f>
        <v>A solicitud o por evento</v>
      </c>
      <c r="N48" s="254"/>
      <c r="O48" s="328"/>
      <c r="P48" s="461" t="s">
        <v>489</v>
      </c>
      <c r="Q48" s="310" t="s">
        <v>520</v>
      </c>
      <c r="R48" s="311" t="s">
        <v>519</v>
      </c>
      <c r="S48" s="461" t="s">
        <v>364</v>
      </c>
      <c r="T48" s="347" t="s">
        <v>572</v>
      </c>
      <c r="U48" s="243" t="s">
        <v>365</v>
      </c>
      <c r="V48" s="451" t="s">
        <v>366</v>
      </c>
    </row>
    <row r="49" spans="1:22" ht="256.5" customHeight="1">
      <c r="A49" s="455"/>
      <c r="B49" s="457"/>
      <c r="C49" s="456"/>
      <c r="D49" s="457"/>
      <c r="E49" s="456"/>
      <c r="F49" s="451"/>
      <c r="G49" s="451"/>
      <c r="H49" s="451"/>
      <c r="I49" s="243" t="str">
        <f>+'Valoracion '!E45</f>
        <v>supervisiones</v>
      </c>
      <c r="J49" s="451"/>
      <c r="K49" s="451"/>
      <c r="L49" s="451"/>
      <c r="M49" s="242" t="str">
        <f>'Valoracion '!J45</f>
        <v>Diariamente</v>
      </c>
      <c r="N49" s="254"/>
      <c r="O49" s="255"/>
      <c r="P49" s="461"/>
      <c r="Q49" s="310" t="s">
        <v>517</v>
      </c>
      <c r="R49" s="311" t="s">
        <v>367</v>
      </c>
      <c r="S49" s="461"/>
      <c r="T49" s="347" t="s">
        <v>573</v>
      </c>
      <c r="U49" s="243" t="s">
        <v>467</v>
      </c>
      <c r="V49" s="451"/>
    </row>
    <row r="50" spans="1:22" ht="75.75" customHeight="1">
      <c r="A50" s="455"/>
      <c r="B50" s="457"/>
      <c r="C50" s="456" t="str">
        <f>+'Admón. Riesgos'!C28</f>
        <v>R18</v>
      </c>
      <c r="D50" s="457" t="str">
        <f>'Admón. Riesgos'!D28</f>
        <v>Tráfico de influencias.</v>
      </c>
      <c r="E50" s="456" t="str">
        <f>'Admón. Riesgos'!H28</f>
        <v>Sanciones
Pedrdida de credibilidad
disminución en la calidad del servicio</v>
      </c>
      <c r="F50" s="451">
        <f>+'Admón. Riesgos'!K28</f>
        <v>5</v>
      </c>
      <c r="G50" s="451">
        <f>+'Admón. Riesgos'!I28</f>
        <v>20</v>
      </c>
      <c r="H50" s="451" t="str">
        <f>+'Admón. Riesgos'!O28</f>
        <v>ZONA DE RIESGO EXTREMA</v>
      </c>
      <c r="I50" s="242" t="str">
        <f>+'Valoracion '!E46</f>
        <v>Procedimientos para tramites y servicios</v>
      </c>
      <c r="J50" s="451">
        <f>'Valoracion '!M46</f>
        <v>4</v>
      </c>
      <c r="K50" s="451">
        <f>'Valoracion '!K46</f>
        <v>4</v>
      </c>
      <c r="L50" s="451" t="str">
        <f>'Valoracion '!P46</f>
        <v>ZONA DE RIESGO ALTA</v>
      </c>
      <c r="M50" s="242" t="str">
        <f>'Valoracion '!J46</f>
        <v>A solicitud o por evento</v>
      </c>
      <c r="N50" s="254"/>
      <c r="O50" s="328"/>
      <c r="P50" s="452" t="s">
        <v>491</v>
      </c>
      <c r="Q50" s="463" t="s">
        <v>518</v>
      </c>
      <c r="R50" s="463" t="s">
        <v>519</v>
      </c>
      <c r="S50" s="463" t="s">
        <v>490</v>
      </c>
      <c r="T50" s="465" t="s">
        <v>574</v>
      </c>
      <c r="U50" s="243" t="s">
        <v>365</v>
      </c>
      <c r="V50" s="451" t="s">
        <v>366</v>
      </c>
    </row>
    <row r="51" spans="1:22" ht="87" customHeight="1">
      <c r="A51" s="455"/>
      <c r="B51" s="457"/>
      <c r="C51" s="456"/>
      <c r="D51" s="457"/>
      <c r="E51" s="456"/>
      <c r="F51" s="451"/>
      <c r="G51" s="451"/>
      <c r="H51" s="451"/>
      <c r="I51" s="242" t="str">
        <f>+'Valoracion '!E47</f>
        <v>Supervisiones</v>
      </c>
      <c r="J51" s="451"/>
      <c r="K51" s="451"/>
      <c r="L51" s="451"/>
      <c r="M51" s="242" t="str">
        <f>'Valoracion '!J47</f>
        <v>Diariamente</v>
      </c>
      <c r="N51" s="254"/>
      <c r="O51" s="328"/>
      <c r="P51" s="452"/>
      <c r="Q51" s="464"/>
      <c r="R51" s="464"/>
      <c r="S51" s="464"/>
      <c r="T51" s="466"/>
      <c r="U51" s="243" t="s">
        <v>467</v>
      </c>
      <c r="V51" s="451"/>
    </row>
    <row r="52" spans="1:22" ht="199.5" customHeight="1">
      <c r="A52" s="455"/>
      <c r="B52" s="457"/>
      <c r="C52" s="246" t="str">
        <f>+'Admón. Riesgos'!C29</f>
        <v>R19</v>
      </c>
      <c r="D52" s="245" t="str">
        <f>'Admón. Riesgos'!D29</f>
        <v>utilización indebida de información oficial privilegiada</v>
      </c>
      <c r="E52" s="246" t="str">
        <f>'Admón. Riesgos'!H29</f>
        <v>Sanciones
Pedrdida de credibilidad
disminución en la calidad del servicio</v>
      </c>
      <c r="F52" s="242">
        <f>+'Admón. Riesgos'!K29</f>
        <v>5</v>
      </c>
      <c r="G52" s="242">
        <f>+'Admón. Riesgos'!I29</f>
        <v>20</v>
      </c>
      <c r="H52" s="242" t="str">
        <f>+'Admón. Riesgos'!O29</f>
        <v>ZONA DE RIESGO EXTREMA</v>
      </c>
      <c r="I52" s="244" t="str">
        <f>+'Valoracion '!E48</f>
        <v>Prohibición de salida de expedientes de la Entidad.
Registro de prestamo de expedientes</v>
      </c>
      <c r="J52" s="242">
        <f>'Valoracion '!M48</f>
        <v>3</v>
      </c>
      <c r="K52" s="242">
        <f>'Valoracion '!K48</f>
        <v>3</v>
      </c>
      <c r="L52" s="242" t="str">
        <f>'Valoracion '!P48</f>
        <v>ZONA DE RIESGO ALTA</v>
      </c>
      <c r="M52" s="242" t="str">
        <f>'Valoracion '!J48</f>
        <v>A solicitud o por evento</v>
      </c>
      <c r="N52" s="254"/>
      <c r="O52" s="328"/>
      <c r="P52" s="242" t="s">
        <v>492</v>
      </c>
      <c r="Q52" s="310" t="s">
        <v>468</v>
      </c>
      <c r="R52" s="310" t="s">
        <v>368</v>
      </c>
      <c r="S52" s="337" t="s">
        <v>369</v>
      </c>
      <c r="T52" s="347" t="s">
        <v>575</v>
      </c>
      <c r="U52" s="243" t="s">
        <v>365</v>
      </c>
      <c r="V52" s="242" t="s">
        <v>366</v>
      </c>
    </row>
    <row r="53" spans="1:22" ht="180" customHeight="1">
      <c r="A53" s="455" t="str">
        <f>'Admón. Riesgos'!A30</f>
        <v>GESTIÓN DOCUMENTAL</v>
      </c>
      <c r="B53" s="457" t="str">
        <f>+'Admón. Riesgos'!B30</f>
        <v>Establecer y coordinar la aplicación de los criterios necesarios para asegurar la administración, preservación y conservación de la documentación producida y recibida por la Entidad, mediante la definición, aplicación y
seguimiento de políticas documentales</v>
      </c>
      <c r="C53" s="456" t="str">
        <f>+'Admón. Riesgos'!C30</f>
        <v>R20</v>
      </c>
      <c r="D53" s="456" t="str">
        <f>'Admón. Riesgos'!D30</f>
        <v>Pérdida de información en los archivos de gestión existentes en la Entidad</v>
      </c>
      <c r="E53" s="456" t="str">
        <f>'Admón. Riesgos'!H30</f>
        <v>Detrimento del patrimonio
Pérdida de credibilidad e imagén institucional
Retrasados e incumplimientos legales
Sanciones 
No contar con la información oportuna y confiable.
Enfermedades Laborales (estrés)</v>
      </c>
      <c r="F53" s="451">
        <f>+'Admón. Riesgos'!K30</f>
        <v>5</v>
      </c>
      <c r="G53" s="451">
        <f>+'Admón. Riesgos'!I30</f>
        <v>20</v>
      </c>
      <c r="H53" s="451" t="str">
        <f>+'Admón. Riesgos'!O30</f>
        <v>ZONA DE RIESGO EXTREMA</v>
      </c>
      <c r="I53" s="451" t="str">
        <f>'Valoracion '!E49</f>
        <v>PINAR, PGD, Instrumentos archivísticos
Aplicativo SIC,  GDI, PS Documents
Capacitaciones y Cronograma de visitas</v>
      </c>
      <c r="J53" s="451">
        <f>'Valoracion '!M49</f>
        <v>3</v>
      </c>
      <c r="K53" s="451">
        <f>'Valoracion '!K49</f>
        <v>4</v>
      </c>
      <c r="L53" s="451" t="str">
        <f>'Valoracion '!P49</f>
        <v>ZONA DE RIESGO ALTA</v>
      </c>
      <c r="M53" s="451" t="str">
        <f>'Valoracion '!J49</f>
        <v>A solicitud o por evento</v>
      </c>
      <c r="N53" s="254"/>
      <c r="O53" s="328"/>
      <c r="P53" s="484" t="s">
        <v>496</v>
      </c>
      <c r="Q53" s="330" t="s">
        <v>377</v>
      </c>
      <c r="R53" s="327" t="s">
        <v>493</v>
      </c>
      <c r="S53" s="336" t="s">
        <v>378</v>
      </c>
      <c r="T53" s="351" t="s">
        <v>581</v>
      </c>
      <c r="U53" s="242" t="s">
        <v>379</v>
      </c>
      <c r="V53" s="242" t="str">
        <f>+R53</f>
        <v>
Coordinador Gestión Documental</v>
      </c>
    </row>
    <row r="54" spans="1:22" ht="112.5" customHeight="1">
      <c r="A54" s="455"/>
      <c r="B54" s="457"/>
      <c r="C54" s="456"/>
      <c r="D54" s="456"/>
      <c r="E54" s="456"/>
      <c r="F54" s="451"/>
      <c r="G54" s="451"/>
      <c r="H54" s="451"/>
      <c r="I54" s="451"/>
      <c r="J54" s="451"/>
      <c r="K54" s="451"/>
      <c r="L54" s="451"/>
      <c r="M54" s="451"/>
      <c r="N54" s="254"/>
      <c r="O54" s="328"/>
      <c r="P54" s="484"/>
      <c r="Q54" s="330" t="s">
        <v>495</v>
      </c>
      <c r="R54" s="327" t="s">
        <v>494</v>
      </c>
      <c r="S54" s="336" t="s">
        <v>378</v>
      </c>
      <c r="T54" s="351" t="s">
        <v>582</v>
      </c>
      <c r="U54" s="243" t="s">
        <v>380</v>
      </c>
      <c r="V54" s="242" t="str">
        <f>+R54</f>
        <v>Coordinador Gestión documental
Lideres de cada uno de los procesos</v>
      </c>
    </row>
    <row r="55" spans="1:22" ht="188.25" customHeight="1">
      <c r="A55" s="455"/>
      <c r="B55" s="457"/>
      <c r="C55" s="456"/>
      <c r="D55" s="456"/>
      <c r="E55" s="456"/>
      <c r="F55" s="451"/>
      <c r="G55" s="451"/>
      <c r="H55" s="451"/>
      <c r="I55" s="451"/>
      <c r="J55" s="451"/>
      <c r="K55" s="451"/>
      <c r="L55" s="451"/>
      <c r="M55" s="451"/>
      <c r="N55" s="254"/>
      <c r="O55" s="328"/>
      <c r="P55" s="326">
        <v>44195</v>
      </c>
      <c r="Q55" s="330" t="s">
        <v>536</v>
      </c>
      <c r="R55" s="327" t="s">
        <v>497</v>
      </c>
      <c r="S55" s="336" t="s">
        <v>381</v>
      </c>
      <c r="T55" s="351" t="s">
        <v>583</v>
      </c>
      <c r="U55" s="243" t="s">
        <v>382</v>
      </c>
      <c r="V55" s="242" t="str">
        <f>+R55</f>
        <v>Secretaría General 
Coordinador de Gestión Documental</v>
      </c>
    </row>
    <row r="56" spans="1:22" ht="128.25">
      <c r="A56" s="455" t="str">
        <f>'Admón. Riesgos'!A31</f>
        <v>GESTION JURIDICA</v>
      </c>
      <c r="B56" s="457" t="str">
        <f>'Admón. Riesgos'!B31</f>
        <v>Promover actuaciones administrativas ajustadas a la normatividad para prevenir el daño antijurídico, mediante una gestión jurídica integral</v>
      </c>
      <c r="C56" s="456" t="str">
        <f>+'Admón. Riesgos'!C31</f>
        <v>R21</v>
      </c>
      <c r="D56" s="456" t="str">
        <f>'Admón. Riesgos'!D31</f>
        <v>Prevaricato </v>
      </c>
      <c r="E56" s="456" t="str">
        <f>'Admón. Riesgos'!H31</f>
        <v>Sanciones disciplinarias y penales.
Pérdida de Bienes
Detrimento Patrimonial
Disminución de la Calidad del Servicio</v>
      </c>
      <c r="F56" s="451">
        <f>+'Admón. Riesgos'!K31</f>
        <v>5</v>
      </c>
      <c r="G56" s="451">
        <f>+'Admón. Riesgos'!I31</f>
        <v>20</v>
      </c>
      <c r="H56" s="451" t="str">
        <f>+'Admón. Riesgos'!O31</f>
        <v>ZONA DE RIESGO EXTREMA</v>
      </c>
      <c r="I56" s="242" t="str">
        <f>'Valoracion '!E51</f>
        <v>Aplicativo procesos judiciales</v>
      </c>
      <c r="J56" s="451">
        <f>'Valoracion '!M51</f>
        <v>3</v>
      </c>
      <c r="K56" s="451">
        <f>+'Valoracion '!K51</f>
        <v>4</v>
      </c>
      <c r="L56" s="451" t="str">
        <f>'Valoracion '!P51</f>
        <v>ZONA DE RIESGO ALTA</v>
      </c>
      <c r="M56" s="242" t="str">
        <f>'Valoracion '!J51</f>
        <v>A solicitud o por evento</v>
      </c>
      <c r="N56" s="328"/>
      <c r="O56" s="328"/>
      <c r="P56" s="326">
        <v>44042</v>
      </c>
      <c r="Q56" s="330" t="s">
        <v>396</v>
      </c>
      <c r="R56" s="327" t="s">
        <v>397</v>
      </c>
      <c r="S56" s="336" t="s">
        <v>398</v>
      </c>
      <c r="T56" s="352" t="s">
        <v>584</v>
      </c>
      <c r="U56" s="467" t="s">
        <v>399</v>
      </c>
      <c r="V56" s="451" t="s">
        <v>400</v>
      </c>
    </row>
    <row r="57" spans="1:22" ht="125.25" customHeight="1">
      <c r="A57" s="455"/>
      <c r="B57" s="457"/>
      <c r="C57" s="456"/>
      <c r="D57" s="456"/>
      <c r="E57" s="456"/>
      <c r="F57" s="451"/>
      <c r="G57" s="451"/>
      <c r="H57" s="451"/>
      <c r="I57" s="242" t="str">
        <f>'Valoracion '!E52</f>
        <v>Aplicativo Jurisdicción Coactiva</v>
      </c>
      <c r="J57" s="451"/>
      <c r="K57" s="451"/>
      <c r="L57" s="451"/>
      <c r="M57" s="242" t="str">
        <f>'Valoracion '!J52</f>
        <v>A solicitud o por evento</v>
      </c>
      <c r="N57" s="328"/>
      <c r="O57" s="328"/>
      <c r="P57" s="326">
        <v>44196</v>
      </c>
      <c r="Q57" s="330" t="s">
        <v>498</v>
      </c>
      <c r="R57" s="327" t="s">
        <v>524</v>
      </c>
      <c r="S57" s="336" t="s">
        <v>402</v>
      </c>
      <c r="T57" s="353" t="s">
        <v>576</v>
      </c>
      <c r="U57" s="467"/>
      <c r="V57" s="451"/>
    </row>
    <row r="58" spans="1:22" ht="54">
      <c r="A58" s="455"/>
      <c r="B58" s="457"/>
      <c r="C58" s="456"/>
      <c r="D58" s="456"/>
      <c r="E58" s="456"/>
      <c r="F58" s="451"/>
      <c r="G58" s="451"/>
      <c r="H58" s="451"/>
      <c r="I58" s="242" t="str">
        <f>'Valoracion '!E53</f>
        <v>Aplicativo Procesos Disciplinarios</v>
      </c>
      <c r="J58" s="451"/>
      <c r="K58" s="451"/>
      <c r="L58" s="451"/>
      <c r="M58" s="242" t="str">
        <f>'Valoracion '!J53</f>
        <v>A solicitud o por evento</v>
      </c>
      <c r="N58" s="328"/>
      <c r="O58" s="328"/>
      <c r="P58" s="484">
        <v>44196</v>
      </c>
      <c r="Q58" s="471" t="s">
        <v>403</v>
      </c>
      <c r="R58" s="468" t="s">
        <v>404</v>
      </c>
      <c r="S58" s="468" t="s">
        <v>405</v>
      </c>
      <c r="T58" s="469" t="s">
        <v>577</v>
      </c>
      <c r="U58" s="467"/>
      <c r="V58" s="451"/>
    </row>
    <row r="59" spans="1:22" ht="36">
      <c r="A59" s="455"/>
      <c r="B59" s="457"/>
      <c r="C59" s="456"/>
      <c r="D59" s="456"/>
      <c r="E59" s="456"/>
      <c r="F59" s="451"/>
      <c r="G59" s="451"/>
      <c r="H59" s="451"/>
      <c r="I59" s="242" t="str">
        <f>'Valoracion '!E54</f>
        <v>Procedimientos Documentados</v>
      </c>
      <c r="J59" s="451"/>
      <c r="K59" s="451"/>
      <c r="L59" s="451"/>
      <c r="M59" s="242" t="str">
        <f>'Valoracion '!J54</f>
        <v>Diariamente</v>
      </c>
      <c r="N59" s="328"/>
      <c r="O59" s="328"/>
      <c r="P59" s="484"/>
      <c r="Q59" s="471"/>
      <c r="R59" s="468"/>
      <c r="S59" s="468"/>
      <c r="T59" s="470"/>
      <c r="U59" s="467"/>
      <c r="V59" s="451"/>
    </row>
    <row r="60" spans="1:22" ht="90">
      <c r="A60" s="455"/>
      <c r="B60" s="457"/>
      <c r="C60" s="456" t="str">
        <f>+'Admón. Riesgos'!C32</f>
        <v>R22</v>
      </c>
      <c r="D60" s="456" t="str">
        <f>'Admón. Riesgos'!D32</f>
        <v>Tráfico de Influencias.</v>
      </c>
      <c r="E60" s="456" t="str">
        <f>'Admón. Riesgos'!H32</f>
        <v>Sanciones disciplinarias y penales
Pérdida de Bienes
Detrimento Patrimonial
Disminución de la Calidad del Servicio.                 Mala imagen institucional</v>
      </c>
      <c r="F60" s="451">
        <f>+'Admón. Riesgos'!K32</f>
        <v>5</v>
      </c>
      <c r="G60" s="451">
        <f>+'Admón. Riesgos'!I32</f>
        <v>20</v>
      </c>
      <c r="H60" s="451" t="str">
        <f>+'Admón. Riesgos'!O32</f>
        <v>ZONA DE RIESGO EXTREMA</v>
      </c>
      <c r="I60" s="242" t="str">
        <f>'Valoracion '!E55</f>
        <v>Aplicativo procesos judiciales</v>
      </c>
      <c r="J60" s="451">
        <f>'Valoracion '!M55</f>
        <v>3</v>
      </c>
      <c r="K60" s="451">
        <f>+'Valoracion '!K55</f>
        <v>4</v>
      </c>
      <c r="L60" s="451" t="str">
        <f>'Valoracion '!P55</f>
        <v>ZONA DE RIESGO ALTA</v>
      </c>
      <c r="M60" s="242" t="str">
        <f>'Valoracion '!J55</f>
        <v>A solicitud o por evento</v>
      </c>
      <c r="N60" s="328"/>
      <c r="O60" s="328"/>
      <c r="P60" s="327" t="s">
        <v>285</v>
      </c>
      <c r="Q60" s="330" t="s">
        <v>406</v>
      </c>
      <c r="R60" s="327" t="s">
        <v>401</v>
      </c>
      <c r="S60" s="336" t="s">
        <v>407</v>
      </c>
      <c r="T60" s="353" t="s">
        <v>578</v>
      </c>
      <c r="U60" s="471" t="s">
        <v>399</v>
      </c>
      <c r="V60" s="451" t="s">
        <v>400</v>
      </c>
    </row>
    <row r="61" spans="1:22" ht="409.5" customHeight="1">
      <c r="A61" s="455"/>
      <c r="B61" s="457"/>
      <c r="C61" s="456"/>
      <c r="D61" s="456"/>
      <c r="E61" s="456"/>
      <c r="F61" s="451"/>
      <c r="G61" s="451"/>
      <c r="H61" s="451"/>
      <c r="I61" s="242" t="str">
        <f>'Valoracion '!E56</f>
        <v>Aplicativo Jurisdicción Coactiva</v>
      </c>
      <c r="J61" s="451"/>
      <c r="K61" s="451"/>
      <c r="L61" s="451"/>
      <c r="M61" s="242" t="str">
        <f>'Valoracion '!J56</f>
        <v>A solicitud o por evento</v>
      </c>
      <c r="N61" s="328"/>
      <c r="O61" s="328"/>
      <c r="P61" s="326" t="s">
        <v>499</v>
      </c>
      <c r="Q61" s="330" t="s">
        <v>408</v>
      </c>
      <c r="R61" s="327" t="s">
        <v>401</v>
      </c>
      <c r="S61" s="336" t="s">
        <v>409</v>
      </c>
      <c r="T61" s="353" t="s">
        <v>585</v>
      </c>
      <c r="U61" s="471"/>
      <c r="V61" s="451"/>
    </row>
    <row r="62" spans="1:22" ht="67.5" customHeight="1">
      <c r="A62" s="455"/>
      <c r="B62" s="457"/>
      <c r="C62" s="456"/>
      <c r="D62" s="456"/>
      <c r="E62" s="456"/>
      <c r="F62" s="451"/>
      <c r="G62" s="451"/>
      <c r="H62" s="451"/>
      <c r="I62" s="242" t="str">
        <f>'Valoracion '!E57</f>
        <v>Aplicativo Procesos Disciplinarios</v>
      </c>
      <c r="J62" s="451"/>
      <c r="K62" s="451"/>
      <c r="L62" s="451"/>
      <c r="M62" s="242" t="str">
        <f>'Valoracion '!J57</f>
        <v>A solicitud o por evento</v>
      </c>
      <c r="N62" s="328"/>
      <c r="O62" s="328"/>
      <c r="P62" s="484">
        <v>44195</v>
      </c>
      <c r="Q62" s="471" t="s">
        <v>500</v>
      </c>
      <c r="R62" s="468" t="s">
        <v>523</v>
      </c>
      <c r="S62" s="468" t="s">
        <v>410</v>
      </c>
      <c r="T62" s="469" t="s">
        <v>579</v>
      </c>
      <c r="U62" s="471"/>
      <c r="V62" s="451"/>
    </row>
    <row r="63" spans="1:22" ht="105" customHeight="1">
      <c r="A63" s="455"/>
      <c r="B63" s="457"/>
      <c r="C63" s="456"/>
      <c r="D63" s="456"/>
      <c r="E63" s="456"/>
      <c r="F63" s="451"/>
      <c r="G63" s="451"/>
      <c r="H63" s="451"/>
      <c r="I63" s="242" t="str">
        <f>'Valoracion '!E58</f>
        <v>Procedimientos Documentados</v>
      </c>
      <c r="J63" s="451"/>
      <c r="K63" s="451"/>
      <c r="L63" s="451"/>
      <c r="M63" s="242" t="str">
        <f>'Valoracion '!J58</f>
        <v>Diariamente</v>
      </c>
      <c r="N63" s="328"/>
      <c r="O63" s="328"/>
      <c r="P63" s="468"/>
      <c r="Q63" s="471"/>
      <c r="R63" s="468"/>
      <c r="S63" s="468"/>
      <c r="T63" s="470"/>
      <c r="U63" s="471"/>
      <c r="V63" s="451"/>
    </row>
    <row r="64" spans="1:22" ht="265.5" customHeight="1">
      <c r="A64" s="271" t="str">
        <f>'Admón. Riesgos'!A33</f>
        <v>GESTIÓN DEL TALENTO HUMANO</v>
      </c>
      <c r="B64" s="245" t="str">
        <f>+'Admón. Riesgos'!B33</f>
        <v>Administrar el recurso humano de la entidad, con el propósito de cumplir con su misión institucional, mediante el mejoramiento continuo de las condiciones laborales
</v>
      </c>
      <c r="C64" s="246" t="str">
        <f>+'Admón. Riesgos'!C33</f>
        <v>R23</v>
      </c>
      <c r="D64" s="246" t="str">
        <f>'Admón. Riesgos'!D33</f>
        <v>Información susceptible de manipulación o adulteración al momento de la vinculación del personal</v>
      </c>
      <c r="E64" s="246" t="str">
        <f>'Admón. Riesgos'!H33</f>
        <v>Sanciones, pérdida de credibilidad, Mala imagen institucional.</v>
      </c>
      <c r="F64" s="242">
        <f>+'Admón. Riesgos'!K33</f>
        <v>5</v>
      </c>
      <c r="G64" s="242">
        <f>+'Admón. Riesgos'!I33</f>
        <v>20</v>
      </c>
      <c r="H64" s="242" t="str">
        <f>+'Admón. Riesgos'!O33</f>
        <v>ZONA DE RIESGO EXTREMA</v>
      </c>
      <c r="I64" s="244" t="str">
        <f>'Valoracion '!E59</f>
        <v>Manual de Funciones.    Verificación de los titulos en las Universiddades. Verficación de la certificación laboral.</v>
      </c>
      <c r="J64" s="242">
        <f>'Valoracion '!M55</f>
        <v>3</v>
      </c>
      <c r="K64" s="242">
        <f>'Valoracion '!K55</f>
        <v>4</v>
      </c>
      <c r="L64" s="242" t="str">
        <f>'Valoracion '!P55</f>
        <v>ZONA DE RIESGO ALTA</v>
      </c>
      <c r="M64" s="242" t="str">
        <f>'Valoracion '!J59</f>
        <v>A solicitud o por evento</v>
      </c>
      <c r="N64" s="254"/>
      <c r="O64" s="255"/>
      <c r="P64" s="325" t="s">
        <v>501</v>
      </c>
      <c r="Q64" s="310" t="s">
        <v>526</v>
      </c>
      <c r="R64" s="311" t="s">
        <v>502</v>
      </c>
      <c r="S64" s="335" t="s">
        <v>527</v>
      </c>
      <c r="T64" s="354" t="s">
        <v>586</v>
      </c>
      <c r="U64" s="310" t="s">
        <v>469</v>
      </c>
      <c r="V64" s="311" t="s">
        <v>418</v>
      </c>
    </row>
    <row r="65" spans="1:22" ht="180.75" customHeight="1">
      <c r="A65" s="455" t="str">
        <f>'Admón. Riesgos'!A34</f>
        <v>CULTURA AMBIENTAL</v>
      </c>
      <c r="B65" s="457" t="str">
        <f>'Admón. Riesgos'!B34</f>
        <v>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v>
      </c>
      <c r="C65" s="456" t="str">
        <f>'Admón. Riesgos'!C34</f>
        <v>R24</v>
      </c>
      <c r="D65" s="457" t="str">
        <f>'Admón. Riesgos'!D34</f>
        <v>Usufructo para beneficio personal  con la utilización de bienes del estado y la no realización de eventos institucionales  </v>
      </c>
      <c r="E65" s="457" t="str">
        <f>'Admón. Riesgos'!H34</f>
        <v>Detrimento Patrimonial, sanciones</v>
      </c>
      <c r="F65" s="451">
        <f>+'Admón. Riesgos'!K34</f>
        <v>5</v>
      </c>
      <c r="G65" s="451">
        <f>+'Admón. Riesgos'!I34</f>
        <v>20</v>
      </c>
      <c r="H65" s="451" t="str">
        <f>+'Admón. Riesgos'!O34</f>
        <v>ZONA DE RIESGO EXTREMA</v>
      </c>
      <c r="I65" s="242" t="str">
        <f>'Valoracion '!E60</f>
        <v>Programación de Eventos
Registro Fotográfico</v>
      </c>
      <c r="J65" s="451">
        <f>'Valoracion '!M60</f>
        <v>3</v>
      </c>
      <c r="K65" s="451">
        <f>'Valoracion '!K60</f>
        <v>3</v>
      </c>
      <c r="L65" s="451" t="str">
        <f>'Valoracion '!P60</f>
        <v>ZONA DE RIESGO ALTA</v>
      </c>
      <c r="M65" s="242" t="str">
        <f>'Valoracion '!J60</f>
        <v>A solicitud o por evento</v>
      </c>
      <c r="N65" s="485"/>
      <c r="O65" s="486"/>
      <c r="P65" s="451" t="s">
        <v>491</v>
      </c>
      <c r="Q65" s="243" t="s">
        <v>427</v>
      </c>
      <c r="R65" s="451" t="s">
        <v>428</v>
      </c>
      <c r="S65" s="451" t="s">
        <v>429</v>
      </c>
      <c r="T65" s="349" t="s">
        <v>539</v>
      </c>
      <c r="U65" s="451" t="s">
        <v>430</v>
      </c>
      <c r="V65" s="451" t="s">
        <v>431</v>
      </c>
    </row>
    <row r="66" spans="1:22" ht="180.75" customHeight="1">
      <c r="A66" s="455"/>
      <c r="B66" s="457"/>
      <c r="C66" s="456"/>
      <c r="D66" s="457"/>
      <c r="E66" s="457"/>
      <c r="F66" s="451"/>
      <c r="G66" s="451"/>
      <c r="H66" s="451"/>
      <c r="I66" s="242" t="str">
        <f>'Valoracion '!E61</f>
        <v>Formato salida de equipos</v>
      </c>
      <c r="J66" s="451"/>
      <c r="K66" s="451"/>
      <c r="L66" s="451"/>
      <c r="M66" s="242" t="str">
        <f>'Valoracion '!J61</f>
        <v>A solicitud o por evento</v>
      </c>
      <c r="N66" s="485"/>
      <c r="O66" s="486"/>
      <c r="P66" s="451"/>
      <c r="Q66" s="243" t="s">
        <v>432</v>
      </c>
      <c r="R66" s="451"/>
      <c r="S66" s="451"/>
      <c r="T66" s="349" t="s">
        <v>540</v>
      </c>
      <c r="U66" s="451"/>
      <c r="V66" s="451"/>
    </row>
    <row r="67" spans="1:22" ht="180.75" customHeight="1">
      <c r="A67" s="455"/>
      <c r="B67" s="457"/>
      <c r="C67" s="456"/>
      <c r="D67" s="457"/>
      <c r="E67" s="457"/>
      <c r="F67" s="451"/>
      <c r="G67" s="451"/>
      <c r="H67" s="451"/>
      <c r="I67" s="242" t="str">
        <f>'Valoracion '!E62</f>
        <v>Registro de Asistencia a Eventos</v>
      </c>
      <c r="J67" s="451"/>
      <c r="K67" s="451"/>
      <c r="L67" s="451"/>
      <c r="M67" s="242" t="str">
        <f>'Valoracion '!J62</f>
        <v>A solicitud o por evento</v>
      </c>
      <c r="N67" s="485"/>
      <c r="O67" s="486"/>
      <c r="P67" s="451"/>
      <c r="Q67" s="243" t="s">
        <v>503</v>
      </c>
      <c r="R67" s="451"/>
      <c r="S67" s="451"/>
      <c r="T67" s="348" t="s">
        <v>541</v>
      </c>
      <c r="U67" s="451"/>
      <c r="V67" s="451"/>
    </row>
    <row r="68" spans="1:22" ht="128.25" customHeight="1">
      <c r="A68" s="455" t="str">
        <f>'Admón. Riesgos'!A35</f>
        <v>RELACIONES CON PARTES INTERESADAS</v>
      </c>
      <c r="B68" s="457" t="str">
        <f>'Admón. Riesgos'!B35</f>
        <v>Atender, Orientar y Gestionar las necesidades y expectativas de las Partes Interesadas; a través de la interacción con los demás procesos de la Entidad, determinando a su vez, su nivel de
satisfacción.</v>
      </c>
      <c r="C68" s="456" t="str">
        <f>'Admón. Riesgos'!C35</f>
        <v>R25</v>
      </c>
      <c r="D68" s="457" t="str">
        <f>'Admón. Riesgos'!D35</f>
        <v>Cohecho
Concusión
Prevaricato</v>
      </c>
      <c r="E68" s="457" t="str">
        <f>'Admón. Riesgos'!H35</f>
        <v>Sanciones, pérdida de bienes, detrimento patrimonial, disminución en la calidad del servicio</v>
      </c>
      <c r="F68" s="451">
        <f>+'Admón. Riesgos'!K35</f>
        <v>5</v>
      </c>
      <c r="G68" s="451">
        <f>+'Admón. Riesgos'!I35</f>
        <v>20</v>
      </c>
      <c r="H68" s="451" t="str">
        <f>+'Admón. Riesgos'!O35</f>
        <v>ZONA DE RIESGO EXTREMA</v>
      </c>
      <c r="I68" s="242" t="str">
        <f>'Valoracion '!E63</f>
        <v>Sistema Integrado de Correspondencia SIC</v>
      </c>
      <c r="J68" s="451">
        <f>'Valoracion '!M63</f>
        <v>3</v>
      </c>
      <c r="K68" s="451">
        <f>'Valoracion '!K63</f>
        <v>4</v>
      </c>
      <c r="L68" s="451" t="str">
        <f>'Valoracion '!P63</f>
        <v>ZONA DE RIESGO MODERADA</v>
      </c>
      <c r="M68" s="242" t="str">
        <f>'Valoracion '!J63</f>
        <v>Diariamente</v>
      </c>
      <c r="N68" s="328"/>
      <c r="O68" s="485"/>
      <c r="P68" s="244" t="s">
        <v>472</v>
      </c>
      <c r="Q68" s="463" t="s">
        <v>528</v>
      </c>
      <c r="R68" s="451" t="s">
        <v>449</v>
      </c>
      <c r="S68" s="458" t="s">
        <v>450</v>
      </c>
      <c r="T68" s="348" t="s">
        <v>542</v>
      </c>
      <c r="U68" s="451" t="s">
        <v>451</v>
      </c>
      <c r="V68" s="451" t="s">
        <v>452</v>
      </c>
    </row>
    <row r="69" spans="1:22" ht="96.75" customHeight="1">
      <c r="A69" s="455"/>
      <c r="B69" s="457"/>
      <c r="C69" s="456"/>
      <c r="D69" s="457"/>
      <c r="E69" s="457"/>
      <c r="F69" s="451"/>
      <c r="G69" s="451"/>
      <c r="H69" s="451"/>
      <c r="I69" s="242" t="str">
        <f>'Valoracion '!E64</f>
        <v>Informes Encuestas de Satisfacción</v>
      </c>
      <c r="J69" s="451"/>
      <c r="K69" s="451"/>
      <c r="L69" s="451"/>
      <c r="M69" s="242" t="str">
        <f>'Valoracion '!J64</f>
        <v>Mensualmente</v>
      </c>
      <c r="N69" s="254"/>
      <c r="O69" s="485"/>
      <c r="P69" s="244" t="s">
        <v>492</v>
      </c>
      <c r="Q69" s="464"/>
      <c r="R69" s="451"/>
      <c r="S69" s="459"/>
      <c r="T69" s="348" t="s">
        <v>543</v>
      </c>
      <c r="U69" s="451"/>
      <c r="V69" s="451"/>
    </row>
    <row r="70" spans="1:22" ht="108" customHeight="1">
      <c r="A70" s="455"/>
      <c r="B70" s="457"/>
      <c r="C70" s="456" t="str">
        <f>'Admón. Riesgos'!C36</f>
        <v>R26</v>
      </c>
      <c r="D70" s="457" t="str">
        <f>'Admón. Riesgos'!D36</f>
        <v>Tráfico de influencias</v>
      </c>
      <c r="E70" s="457" t="str">
        <f>'Admón. Riesgos'!H36</f>
        <v>Sanciones, pérdida de credibilidad , disminución en la calidad del servicio</v>
      </c>
      <c r="F70" s="451">
        <f>+'Admón. Riesgos'!K36</f>
        <v>5</v>
      </c>
      <c r="G70" s="451">
        <f>+'Admón. Riesgos'!I36</f>
        <v>20</v>
      </c>
      <c r="H70" s="451" t="str">
        <f>+'Admón. Riesgos'!O36</f>
        <v>ZONA DE RIESGO EXTREMA</v>
      </c>
      <c r="I70" s="242" t="str">
        <f>'Valoracion '!E65</f>
        <v>Registro de Solicitudes en el SIC</v>
      </c>
      <c r="J70" s="451">
        <f>'Valoracion '!M65</f>
        <v>3</v>
      </c>
      <c r="K70" s="451">
        <f>'Valoracion '!K65</f>
        <v>3</v>
      </c>
      <c r="L70" s="451" t="str">
        <f>'Valoracion '!P65</f>
        <v>ZONA DE RIESGO ALTA</v>
      </c>
      <c r="M70" s="242" t="str">
        <f>'Valoracion '!J65</f>
        <v>A solicitud o por evento</v>
      </c>
      <c r="N70" s="254"/>
      <c r="O70" s="255"/>
      <c r="P70" s="451" t="s">
        <v>504</v>
      </c>
      <c r="Q70" s="310" t="s">
        <v>453</v>
      </c>
      <c r="R70" s="451" t="s">
        <v>449</v>
      </c>
      <c r="S70" s="451" t="s">
        <v>454</v>
      </c>
      <c r="T70" s="348" t="s">
        <v>544</v>
      </c>
      <c r="U70" s="451" t="s">
        <v>451</v>
      </c>
      <c r="V70" s="451" t="s">
        <v>452</v>
      </c>
    </row>
    <row r="71" spans="1:22" ht="179.25" customHeight="1">
      <c r="A71" s="455"/>
      <c r="B71" s="457"/>
      <c r="C71" s="456"/>
      <c r="D71" s="457"/>
      <c r="E71" s="457"/>
      <c r="F71" s="451"/>
      <c r="G71" s="451"/>
      <c r="H71" s="451"/>
      <c r="I71" s="242" t="str">
        <f>'Valoracion '!E66</f>
        <v>Encuestas de Satisfacción a Partes Interesadas</v>
      </c>
      <c r="J71" s="451"/>
      <c r="K71" s="451"/>
      <c r="L71" s="451"/>
      <c r="M71" s="242" t="str">
        <f>'Valoracion '!J66</f>
        <v>Mensualmente</v>
      </c>
      <c r="N71" s="254"/>
      <c r="O71" s="328"/>
      <c r="P71" s="451"/>
      <c r="Q71" s="310" t="s">
        <v>470</v>
      </c>
      <c r="R71" s="451"/>
      <c r="S71" s="451"/>
      <c r="T71" s="348" t="s">
        <v>545</v>
      </c>
      <c r="U71" s="451"/>
      <c r="V71" s="451"/>
    </row>
    <row r="72" spans="1:22" ht="96.75" customHeight="1" hidden="1">
      <c r="A72" s="455">
        <f>+'Admón. Riesgos'!A39</f>
        <v>0</v>
      </c>
      <c r="B72" s="457">
        <f>+'Admón. Riesgos'!B39</f>
        <v>0</v>
      </c>
      <c r="C72" s="456">
        <f>+'Admón. Riesgos'!C39</f>
        <v>0</v>
      </c>
      <c r="D72" s="457">
        <f>'Admón. Riesgos'!D39</f>
        <v>0</v>
      </c>
      <c r="E72" s="456">
        <f>'Admón. Riesgos'!H39</f>
        <v>0</v>
      </c>
      <c r="F72" s="451">
        <f>'Admón. Riesgos'!K39</f>
        <v>0</v>
      </c>
      <c r="G72" s="451">
        <f>'Admón. Riesgos'!I39</f>
        <v>0</v>
      </c>
      <c r="H72" s="451">
        <f>+'Admón. Riesgos'!O39</f>
        <v>0</v>
      </c>
      <c r="I72" s="244">
        <f>+'Valoracion '!E67</f>
        <v>0</v>
      </c>
      <c r="J72" s="451">
        <f>+'Valoracion '!M67</f>
        <v>0</v>
      </c>
      <c r="K72" s="451">
        <f>+'Valoracion '!K67</f>
        <v>0</v>
      </c>
      <c r="L72" s="451">
        <f>'Valoracion '!P67</f>
        <v>0</v>
      </c>
      <c r="M72" s="242">
        <f>'Valoracion '!J67</f>
        <v>0</v>
      </c>
      <c r="N72" s="328"/>
      <c r="O72" s="485"/>
      <c r="P72" s="456"/>
      <c r="Q72" s="487"/>
      <c r="R72" s="462"/>
      <c r="S72" s="333"/>
      <c r="T72" s="462"/>
      <c r="U72" s="251"/>
      <c r="V72" s="251"/>
    </row>
    <row r="73" spans="1:22" ht="96.75" customHeight="1" hidden="1">
      <c r="A73" s="455"/>
      <c r="B73" s="457"/>
      <c r="C73" s="456"/>
      <c r="D73" s="457"/>
      <c r="E73" s="456"/>
      <c r="F73" s="451"/>
      <c r="G73" s="451"/>
      <c r="H73" s="451"/>
      <c r="I73" s="244">
        <f>+'Valoracion '!E68</f>
        <v>0</v>
      </c>
      <c r="J73" s="451"/>
      <c r="K73" s="451"/>
      <c r="L73" s="451"/>
      <c r="M73" s="242">
        <f>'Valoracion '!J68</f>
        <v>0</v>
      </c>
      <c r="N73" s="254"/>
      <c r="O73" s="485"/>
      <c r="P73" s="456"/>
      <c r="Q73" s="487"/>
      <c r="R73" s="462"/>
      <c r="S73" s="333"/>
      <c r="T73" s="462"/>
      <c r="U73" s="251"/>
      <c r="V73" s="251"/>
    </row>
    <row r="74" spans="1:22" ht="96.75" customHeight="1" hidden="1">
      <c r="A74" s="455">
        <f>+'Admón. Riesgos'!A40</f>
        <v>0</v>
      </c>
      <c r="B74" s="457">
        <f>+'Admón. Riesgos'!B40</f>
        <v>0</v>
      </c>
      <c r="C74" s="456">
        <f>+'Admón. Riesgos'!C40</f>
        <v>0</v>
      </c>
      <c r="D74" s="457">
        <f>'Admón. Riesgos'!D40</f>
        <v>0</v>
      </c>
      <c r="E74" s="456">
        <f>'Admón. Riesgos'!H40</f>
        <v>0</v>
      </c>
      <c r="F74" s="451">
        <f>+'Admón. Riesgos'!K40</f>
        <v>0</v>
      </c>
      <c r="G74" s="451">
        <f>+'Admón. Riesgos'!I40</f>
        <v>0</v>
      </c>
      <c r="H74" s="451">
        <f>+'Admón. Riesgos'!O40</f>
        <v>0</v>
      </c>
      <c r="I74" s="242">
        <f>+'Valoracion '!E69</f>
        <v>0</v>
      </c>
      <c r="J74" s="451">
        <f>'Valoracion '!M69</f>
        <v>0</v>
      </c>
      <c r="K74" s="451">
        <f>+'Valoracion '!K69</f>
        <v>0</v>
      </c>
      <c r="L74" s="451">
        <f>+'Valoracion '!P69</f>
        <v>0</v>
      </c>
      <c r="M74" s="242">
        <f>'Valoracion '!J69</f>
        <v>0</v>
      </c>
      <c r="N74" s="254"/>
      <c r="O74" s="328"/>
      <c r="P74" s="456"/>
      <c r="Q74" s="487"/>
      <c r="R74" s="462"/>
      <c r="S74" s="333"/>
      <c r="T74" s="462"/>
      <c r="U74" s="251"/>
      <c r="V74" s="251"/>
    </row>
    <row r="75" spans="1:22" ht="96.75" customHeight="1" hidden="1">
      <c r="A75" s="455"/>
      <c r="B75" s="457"/>
      <c r="C75" s="456"/>
      <c r="D75" s="457"/>
      <c r="E75" s="456"/>
      <c r="F75" s="451"/>
      <c r="G75" s="451"/>
      <c r="H75" s="451"/>
      <c r="I75" s="244">
        <f>+'Valoracion '!E70</f>
        <v>0</v>
      </c>
      <c r="J75" s="451"/>
      <c r="K75" s="451"/>
      <c r="L75" s="451"/>
      <c r="M75" s="242">
        <f>'Valoracion '!J70</f>
        <v>0</v>
      </c>
      <c r="N75" s="254"/>
      <c r="O75" s="255"/>
      <c r="P75" s="456"/>
      <c r="Q75" s="487"/>
      <c r="R75" s="462"/>
      <c r="S75" s="333"/>
      <c r="T75" s="462"/>
      <c r="U75" s="251"/>
      <c r="V75" s="251"/>
    </row>
    <row r="76" spans="1:22" ht="96.75" customHeight="1" hidden="1">
      <c r="A76" s="455"/>
      <c r="B76" s="457"/>
      <c r="C76" s="456">
        <f>+'Admón. Riesgos'!C41</f>
        <v>0</v>
      </c>
      <c r="D76" s="457">
        <f>'Admón. Riesgos'!D41</f>
        <v>0</v>
      </c>
      <c r="E76" s="456">
        <f>'Admón. Riesgos'!H41</f>
        <v>0</v>
      </c>
      <c r="F76" s="451">
        <f>+'Admón. Riesgos'!K41</f>
        <v>0</v>
      </c>
      <c r="G76" s="451">
        <f>+'Admón. Riesgos'!I41</f>
        <v>0</v>
      </c>
      <c r="H76" s="451">
        <f>+'Admón. Riesgos'!O41</f>
        <v>0</v>
      </c>
      <c r="I76" s="451">
        <f>+'Valoracion '!E71</f>
        <v>0</v>
      </c>
      <c r="J76" s="451">
        <f>'Valoracion '!M71</f>
        <v>0</v>
      </c>
      <c r="K76" s="451">
        <f>+'Valoracion '!K71</f>
        <v>0</v>
      </c>
      <c r="L76" s="451">
        <f>+'Valoracion '!P71</f>
        <v>0</v>
      </c>
      <c r="M76" s="242">
        <f>'Valoracion '!J71</f>
        <v>0</v>
      </c>
      <c r="N76" s="254"/>
      <c r="O76" s="328"/>
      <c r="P76" s="492"/>
      <c r="Q76" s="487"/>
      <c r="R76" s="462"/>
      <c r="S76" s="333"/>
      <c r="T76" s="462"/>
      <c r="U76" s="251"/>
      <c r="V76" s="251"/>
    </row>
    <row r="77" spans="1:22" ht="96.75" customHeight="1" hidden="1">
      <c r="A77" s="455"/>
      <c r="B77" s="457"/>
      <c r="C77" s="456"/>
      <c r="D77" s="457"/>
      <c r="E77" s="456"/>
      <c r="F77" s="451"/>
      <c r="G77" s="451"/>
      <c r="H77" s="451"/>
      <c r="I77" s="451"/>
      <c r="J77" s="451"/>
      <c r="K77" s="451"/>
      <c r="L77" s="451"/>
      <c r="M77" s="242">
        <f>'Valoracion '!J72</f>
        <v>0</v>
      </c>
      <c r="N77" s="254"/>
      <c r="O77" s="328"/>
      <c r="P77" s="492"/>
      <c r="Q77" s="487"/>
      <c r="R77" s="462"/>
      <c r="S77" s="333"/>
      <c r="T77" s="462"/>
      <c r="U77" s="251"/>
      <c r="V77" s="251"/>
    </row>
    <row r="78" spans="1:22" ht="96.75" customHeight="1" hidden="1">
      <c r="A78" s="455"/>
      <c r="B78" s="457"/>
      <c r="C78" s="246">
        <f>+'Admón. Riesgos'!C42</f>
        <v>0</v>
      </c>
      <c r="D78" s="245">
        <f>'Admón. Riesgos'!D42</f>
        <v>0</v>
      </c>
      <c r="E78" s="246">
        <f>'Admón. Riesgos'!H42</f>
        <v>0</v>
      </c>
      <c r="F78" s="242">
        <f>+'Admón. Riesgos'!K42</f>
        <v>0</v>
      </c>
      <c r="G78" s="242">
        <f>+'Admón. Riesgos'!I42</f>
        <v>0</v>
      </c>
      <c r="H78" s="242">
        <f>+'Admón. Riesgos'!O42</f>
        <v>0</v>
      </c>
      <c r="I78" s="242">
        <f>+'Valoracion '!E73</f>
        <v>0</v>
      </c>
      <c r="J78" s="242">
        <f>'Valoracion '!K73</f>
        <v>0</v>
      </c>
      <c r="K78" s="242">
        <f>'Valoracion '!M73</f>
        <v>0</v>
      </c>
      <c r="L78" s="242">
        <f>'Valoracion '!P73</f>
        <v>0</v>
      </c>
      <c r="M78" s="242">
        <f>'Valoracion '!J73</f>
        <v>0</v>
      </c>
      <c r="N78" s="254"/>
      <c r="O78" s="328"/>
      <c r="P78" s="247"/>
      <c r="Q78" s="248"/>
      <c r="R78" s="248"/>
      <c r="S78" s="338"/>
      <c r="T78" s="248"/>
      <c r="U78" s="251"/>
      <c r="V78" s="251"/>
    </row>
    <row r="79" spans="1:22" s="29" customFormat="1" ht="30.75" customHeight="1">
      <c r="A79" s="488" t="s">
        <v>0</v>
      </c>
      <c r="B79" s="488"/>
      <c r="C79" s="488"/>
      <c r="D79" s="488"/>
      <c r="E79" s="488"/>
      <c r="F79" s="488"/>
      <c r="G79" s="357" t="str">
        <f>'Admón. Riesgos'!B44</f>
        <v>RESPONSABLES DE LOS PROCESOS DEL SIGC DE LA CDMB</v>
      </c>
      <c r="H79" s="357"/>
      <c r="I79" s="357"/>
      <c r="J79" s="357"/>
      <c r="K79" s="357"/>
      <c r="L79" s="357"/>
      <c r="M79" s="357"/>
      <c r="N79" s="357"/>
      <c r="O79" s="357"/>
      <c r="P79" s="357"/>
      <c r="Q79" s="145" t="s">
        <v>3</v>
      </c>
      <c r="R79" s="489" t="str">
        <f>'Admón. Riesgos'!I44</f>
        <v>29 DE ENERO DE 2020</v>
      </c>
      <c r="S79" s="490"/>
      <c r="T79" s="344">
        <v>44196</v>
      </c>
      <c r="U79" s="28"/>
      <c r="V79" s="28"/>
    </row>
    <row r="80" spans="1:22" ht="30.75" customHeight="1">
      <c r="A80" s="488" t="s">
        <v>1</v>
      </c>
      <c r="B80" s="488"/>
      <c r="C80" s="488"/>
      <c r="D80" s="488"/>
      <c r="E80" s="488"/>
      <c r="F80" s="488"/>
      <c r="G80" s="357" t="str">
        <f>'Admón. Riesgos'!B45</f>
        <v>EQUIPO LIDER SIGC</v>
      </c>
      <c r="H80" s="357"/>
      <c r="I80" s="357"/>
      <c r="J80" s="357"/>
      <c r="K80" s="357"/>
      <c r="L80" s="357"/>
      <c r="M80" s="357"/>
      <c r="N80" s="357"/>
      <c r="O80" s="357"/>
      <c r="P80" s="357"/>
      <c r="Q80" s="145" t="s">
        <v>3</v>
      </c>
      <c r="R80" s="489" t="str">
        <f>'Admón. Riesgos'!I45</f>
        <v>29 DE ENERO DE 2020</v>
      </c>
      <c r="S80" s="490"/>
      <c r="T80" s="344">
        <v>44196</v>
      </c>
      <c r="U80" s="28"/>
      <c r="V80" s="28"/>
    </row>
    <row r="81" spans="1:22" ht="30.75" customHeight="1">
      <c r="A81" s="488" t="s">
        <v>2</v>
      </c>
      <c r="B81" s="488"/>
      <c r="C81" s="488"/>
      <c r="D81" s="488"/>
      <c r="E81" s="488"/>
      <c r="F81" s="488"/>
      <c r="G81" s="357" t="str">
        <f>'Admón. Riesgos'!B46</f>
        <v>COMITÉ MODELO INTEGRADO DE PLANEACIÓN Y GESTIÓN DE LA CDMB</v>
      </c>
      <c r="H81" s="357"/>
      <c r="I81" s="357"/>
      <c r="J81" s="357"/>
      <c r="K81" s="357"/>
      <c r="L81" s="357"/>
      <c r="M81" s="357"/>
      <c r="N81" s="357"/>
      <c r="O81" s="357"/>
      <c r="P81" s="357"/>
      <c r="Q81" s="343" t="s">
        <v>3</v>
      </c>
      <c r="R81" s="489" t="str">
        <f>'Admón. Riesgos'!I45</f>
        <v>29 DE ENERO DE 2020</v>
      </c>
      <c r="S81" s="490"/>
      <c r="T81" s="344">
        <v>44196</v>
      </c>
      <c r="U81" s="342"/>
      <c r="V81" s="342"/>
    </row>
    <row r="82" spans="1:22" ht="30.75" customHeight="1">
      <c r="A82" s="488" t="s">
        <v>531</v>
      </c>
      <c r="B82" s="488"/>
      <c r="C82" s="488"/>
      <c r="D82" s="488"/>
      <c r="E82" s="488"/>
      <c r="F82" s="488"/>
      <c r="G82" s="357" t="s">
        <v>534</v>
      </c>
      <c r="H82" s="357"/>
      <c r="I82" s="357"/>
      <c r="J82" s="357"/>
      <c r="K82" s="357"/>
      <c r="L82" s="357"/>
      <c r="M82" s="357"/>
      <c r="N82" s="357"/>
      <c r="O82" s="357"/>
      <c r="P82" s="357"/>
      <c r="Q82" s="145" t="s">
        <v>3</v>
      </c>
      <c r="R82" s="491">
        <v>44196</v>
      </c>
      <c r="S82" s="490"/>
      <c r="T82" s="344">
        <v>44196</v>
      </c>
      <c r="U82" s="28"/>
      <c r="V82" s="28"/>
    </row>
    <row r="174" ht="15" thickBot="1"/>
    <row r="175" spans="1:20" ht="14.25">
      <c r="A175" s="74"/>
      <c r="B175" s="75"/>
      <c r="C175" s="75"/>
      <c r="D175" s="75"/>
      <c r="E175" s="115">
        <v>2</v>
      </c>
      <c r="F175" s="115"/>
      <c r="G175" s="115"/>
      <c r="H175" s="115"/>
      <c r="I175" s="115"/>
      <c r="J175" s="115"/>
      <c r="K175" s="115"/>
      <c r="L175" s="115"/>
      <c r="M175" s="223"/>
      <c r="N175" s="257"/>
      <c r="O175" s="257"/>
      <c r="P175" s="77">
        <v>5</v>
      </c>
      <c r="Q175" s="77" t="s">
        <v>6</v>
      </c>
      <c r="R175" s="75"/>
      <c r="S175" s="75"/>
      <c r="T175" s="77"/>
    </row>
    <row r="176" spans="1:20" ht="14.25">
      <c r="A176" s="79"/>
      <c r="B176" s="80"/>
      <c r="C176" s="80"/>
      <c r="D176" s="80"/>
      <c r="E176" s="116">
        <v>4</v>
      </c>
      <c r="F176" s="189"/>
      <c r="G176" s="189"/>
      <c r="H176" s="189"/>
      <c r="I176" s="189"/>
      <c r="J176" s="189"/>
      <c r="K176" s="189"/>
      <c r="L176" s="189"/>
      <c r="M176" s="224"/>
      <c r="N176" s="258"/>
      <c r="O176" s="258"/>
      <c r="P176" s="82">
        <v>10</v>
      </c>
      <c r="Q176" s="82" t="s">
        <v>125</v>
      </c>
      <c r="R176" s="80"/>
      <c r="S176" s="80"/>
      <c r="T176" s="82"/>
    </row>
    <row r="177" spans="1:20" ht="25.5">
      <c r="A177" s="79"/>
      <c r="B177" s="80"/>
      <c r="C177" s="80"/>
      <c r="D177" s="80"/>
      <c r="E177" s="116">
        <v>3</v>
      </c>
      <c r="F177" s="189"/>
      <c r="G177" s="189"/>
      <c r="H177" s="189"/>
      <c r="I177" s="189"/>
      <c r="J177" s="189"/>
      <c r="K177" s="189"/>
      <c r="L177" s="189"/>
      <c r="M177" s="224"/>
      <c r="N177" s="258"/>
      <c r="O177" s="258"/>
      <c r="P177" s="82">
        <v>20</v>
      </c>
      <c r="Q177" s="82" t="s">
        <v>126</v>
      </c>
      <c r="R177" s="80"/>
      <c r="S177" s="80"/>
      <c r="T177" s="82"/>
    </row>
    <row r="178" spans="1:20" ht="25.5">
      <c r="A178" s="79"/>
      <c r="B178" s="80"/>
      <c r="C178" s="80"/>
      <c r="D178" s="80"/>
      <c r="E178" s="116">
        <v>4</v>
      </c>
      <c r="F178" s="116"/>
      <c r="G178" s="116"/>
      <c r="H178" s="116"/>
      <c r="I178" s="116"/>
      <c r="J178" s="116"/>
      <c r="K178" s="116"/>
      <c r="L178" s="116"/>
      <c r="M178" s="225"/>
      <c r="N178" s="259"/>
      <c r="O178" s="259"/>
      <c r="P178" s="82">
        <v>5</v>
      </c>
      <c r="Q178" s="82" t="s">
        <v>127</v>
      </c>
      <c r="R178" s="80"/>
      <c r="S178" s="80"/>
      <c r="T178" s="82"/>
    </row>
    <row r="179" spans="1:20" ht="14.25">
      <c r="A179" s="79"/>
      <c r="B179" s="80"/>
      <c r="C179" s="80"/>
      <c r="D179" s="80"/>
      <c r="E179" s="116">
        <v>8</v>
      </c>
      <c r="F179" s="116"/>
      <c r="G179" s="116"/>
      <c r="H179" s="116"/>
      <c r="I179" s="116"/>
      <c r="J179" s="116"/>
      <c r="K179" s="116"/>
      <c r="L179" s="116"/>
      <c r="M179" s="225"/>
      <c r="N179" s="259"/>
      <c r="O179" s="259"/>
      <c r="P179" s="82">
        <v>10</v>
      </c>
      <c r="Q179" s="82"/>
      <c r="R179" s="80"/>
      <c r="S179" s="80"/>
      <c r="T179" s="82"/>
    </row>
    <row r="180" spans="1:20" ht="14.25">
      <c r="A180" s="79"/>
      <c r="B180" s="80"/>
      <c r="C180" s="80"/>
      <c r="D180" s="80"/>
      <c r="E180" s="80">
        <v>32</v>
      </c>
      <c r="F180" s="80"/>
      <c r="G180" s="80"/>
      <c r="H180" s="80"/>
      <c r="I180" s="80"/>
      <c r="J180" s="80"/>
      <c r="K180" s="80"/>
      <c r="L180" s="80"/>
      <c r="M180" s="226"/>
      <c r="N180" s="260"/>
      <c r="O180" s="260"/>
      <c r="P180" s="82">
        <v>20</v>
      </c>
      <c r="Q180" s="82"/>
      <c r="R180" s="80"/>
      <c r="S180" s="80"/>
      <c r="T180" s="82"/>
    </row>
    <row r="181" spans="1:20" ht="14.25">
      <c r="A181" s="79"/>
      <c r="B181" s="80"/>
      <c r="C181" s="80"/>
      <c r="D181" s="80"/>
      <c r="E181" s="80">
        <v>5</v>
      </c>
      <c r="F181" s="80"/>
      <c r="G181" s="80"/>
      <c r="H181" s="80"/>
      <c r="I181" s="80"/>
      <c r="J181" s="80"/>
      <c r="K181" s="80"/>
      <c r="L181" s="80"/>
      <c r="M181" s="226"/>
      <c r="N181" s="260"/>
      <c r="O181" s="260"/>
      <c r="P181" s="82">
        <v>5</v>
      </c>
      <c r="Q181" s="82"/>
      <c r="R181" s="80"/>
      <c r="S181" s="80"/>
      <c r="T181" s="82"/>
    </row>
    <row r="182" spans="1:20" ht="14.25">
      <c r="A182" s="79"/>
      <c r="B182" s="80"/>
      <c r="C182" s="80"/>
      <c r="D182" s="80"/>
      <c r="E182" s="80">
        <v>20</v>
      </c>
      <c r="F182" s="80"/>
      <c r="G182" s="80"/>
      <c r="H182" s="80"/>
      <c r="I182" s="80"/>
      <c r="J182" s="80"/>
      <c r="K182" s="80"/>
      <c r="L182" s="80"/>
      <c r="M182" s="226"/>
      <c r="N182" s="260"/>
      <c r="O182" s="260"/>
      <c r="P182" s="82">
        <v>10</v>
      </c>
      <c r="Q182" s="82"/>
      <c r="R182" s="80"/>
      <c r="S182" s="80"/>
      <c r="T182" s="82"/>
    </row>
    <row r="183" spans="1:20" ht="15" thickBot="1">
      <c r="A183" s="84"/>
      <c r="B183" s="85"/>
      <c r="C183" s="85"/>
      <c r="D183" s="85"/>
      <c r="E183" s="85">
        <v>30</v>
      </c>
      <c r="F183" s="85"/>
      <c r="G183" s="85"/>
      <c r="H183" s="85"/>
      <c r="I183" s="85"/>
      <c r="J183" s="85"/>
      <c r="K183" s="85"/>
      <c r="L183" s="85"/>
      <c r="M183" s="227"/>
      <c r="N183" s="261"/>
      <c r="O183" s="261"/>
      <c r="P183" s="86">
        <v>20</v>
      </c>
      <c r="Q183" s="86"/>
      <c r="R183" s="85"/>
      <c r="S183" s="85"/>
      <c r="T183" s="86"/>
    </row>
    <row r="184" ht="14.25">
      <c r="E184" s="30">
        <v>40</v>
      </c>
    </row>
    <row r="185" ht="14.25">
      <c r="E185" s="30">
        <v>50</v>
      </c>
    </row>
    <row r="186" spans="1:21" s="72" customFormat="1" ht="14.25">
      <c r="A186" s="30"/>
      <c r="B186" s="30"/>
      <c r="C186" s="30"/>
      <c r="D186" s="30"/>
      <c r="E186" s="30">
        <v>24</v>
      </c>
      <c r="F186" s="30"/>
      <c r="G186" s="30"/>
      <c r="H186" s="30"/>
      <c r="I186" s="30"/>
      <c r="J186" s="30"/>
      <c r="K186" s="30"/>
      <c r="L186" s="30"/>
      <c r="M186" s="222"/>
      <c r="N186" s="256"/>
      <c r="O186" s="256"/>
      <c r="R186" s="30"/>
      <c r="S186" s="30"/>
      <c r="U186" s="30"/>
    </row>
    <row r="187" spans="1:21" s="72" customFormat="1" ht="14.25">
      <c r="A187" s="30"/>
      <c r="B187" s="30"/>
      <c r="C187" s="30"/>
      <c r="D187" s="30"/>
      <c r="E187" s="30">
        <v>18</v>
      </c>
      <c r="F187" s="30"/>
      <c r="G187" s="30"/>
      <c r="H187" s="30"/>
      <c r="I187" s="30"/>
      <c r="J187" s="30"/>
      <c r="K187" s="30"/>
      <c r="L187" s="30"/>
      <c r="M187" s="222"/>
      <c r="N187" s="256"/>
      <c r="O187" s="256"/>
      <c r="R187" s="30"/>
      <c r="S187" s="30"/>
      <c r="U187" s="30"/>
    </row>
    <row r="189" spans="1:21" s="72" customFormat="1" ht="14.25">
      <c r="A189" s="30"/>
      <c r="B189" s="30"/>
      <c r="C189" s="30"/>
      <c r="D189" s="30"/>
      <c r="E189" s="30" t="s">
        <v>116</v>
      </c>
      <c r="F189" s="30"/>
      <c r="G189" s="30"/>
      <c r="H189" s="30"/>
      <c r="I189" s="30"/>
      <c r="J189" s="30"/>
      <c r="K189" s="30"/>
      <c r="L189" s="30"/>
      <c r="M189" s="222"/>
      <c r="N189" s="256"/>
      <c r="O189" s="256"/>
      <c r="R189" s="30"/>
      <c r="S189" s="30"/>
      <c r="U189" s="30"/>
    </row>
  </sheetData>
  <sheetProtection selectLockedCells="1" selectUnlockedCells="1"/>
  <mergeCells count="419">
    <mergeCell ref="F40:F41"/>
    <mergeCell ref="C42:C44"/>
    <mergeCell ref="U45:U47"/>
    <mergeCell ref="V45:V47"/>
    <mergeCell ref="G40:G41"/>
    <mergeCell ref="H50:H51"/>
    <mergeCell ref="C50:C51"/>
    <mergeCell ref="C45:C47"/>
    <mergeCell ref="D48:D49"/>
    <mergeCell ref="E48:E49"/>
    <mergeCell ref="D42:D44"/>
    <mergeCell ref="E42:E44"/>
    <mergeCell ref="F42:F44"/>
    <mergeCell ref="D50:D51"/>
    <mergeCell ref="D45:D47"/>
    <mergeCell ref="E45:E47"/>
    <mergeCell ref="F45:F47"/>
    <mergeCell ref="G50:G51"/>
    <mergeCell ref="F48:F49"/>
    <mergeCell ref="F50:F51"/>
    <mergeCell ref="V40:V41"/>
    <mergeCell ref="H48:H49"/>
    <mergeCell ref="H40:H41"/>
    <mergeCell ref="K40:K41"/>
    <mergeCell ref="J56:J59"/>
    <mergeCell ref="K56:K59"/>
    <mergeCell ref="K65:K67"/>
    <mergeCell ref="P58:P59"/>
    <mergeCell ref="Q58:Q59"/>
    <mergeCell ref="J60:J63"/>
    <mergeCell ref="Q62:Q63"/>
    <mergeCell ref="E53:E55"/>
    <mergeCell ref="J50:J51"/>
    <mergeCell ref="P53:P54"/>
    <mergeCell ref="M53:M55"/>
    <mergeCell ref="V48:V49"/>
    <mergeCell ref="V50:V51"/>
    <mergeCell ref="P48:P49"/>
    <mergeCell ref="S50:S51"/>
    <mergeCell ref="U37:U39"/>
    <mergeCell ref="V37:V39"/>
    <mergeCell ref="Q45:Q47"/>
    <mergeCell ref="R45:R47"/>
    <mergeCell ref="T45:T47"/>
    <mergeCell ref="U42:U44"/>
    <mergeCell ref="V42:V44"/>
    <mergeCell ref="U40:U41"/>
    <mergeCell ref="C31:C32"/>
    <mergeCell ref="D31:D32"/>
    <mergeCell ref="E31:E32"/>
    <mergeCell ref="F31:F32"/>
    <mergeCell ref="V28:V30"/>
    <mergeCell ref="P29:P30"/>
    <mergeCell ref="Q29:Q30"/>
    <mergeCell ref="R29:R30"/>
    <mergeCell ref="T29:T30"/>
    <mergeCell ref="H28:H30"/>
    <mergeCell ref="G28:G30"/>
    <mergeCell ref="F28:F30"/>
    <mergeCell ref="E28:E30"/>
    <mergeCell ref="D28:D30"/>
    <mergeCell ref="V31:V32"/>
    <mergeCell ref="R31:R32"/>
    <mergeCell ref="Q31:Q32"/>
    <mergeCell ref="P31:P32"/>
    <mergeCell ref="I28:I30"/>
    <mergeCell ref="F33:F36"/>
    <mergeCell ref="Q33:Q36"/>
    <mergeCell ref="H33:H36"/>
    <mergeCell ref="U22:U24"/>
    <mergeCell ref="F26:F27"/>
    <mergeCell ref="G26:G27"/>
    <mergeCell ref="J26:J27"/>
    <mergeCell ref="G22:G24"/>
    <mergeCell ref="H22:H24"/>
    <mergeCell ref="H26:H27"/>
    <mergeCell ref="K26:K27"/>
    <mergeCell ref="L26:L27"/>
    <mergeCell ref="P26:P27"/>
    <mergeCell ref="F22:F24"/>
    <mergeCell ref="M22:M24"/>
    <mergeCell ref="R22:R24"/>
    <mergeCell ref="I22:I24"/>
    <mergeCell ref="J22:J24"/>
    <mergeCell ref="U28:U30"/>
    <mergeCell ref="J33:J36"/>
    <mergeCell ref="R33:R36"/>
    <mergeCell ref="U33:U36"/>
    <mergeCell ref="L33:L36"/>
    <mergeCell ref="F19:F20"/>
    <mergeCell ref="H19:H20"/>
    <mergeCell ref="H16:H17"/>
    <mergeCell ref="G19:G20"/>
    <mergeCell ref="E16:E17"/>
    <mergeCell ref="F16:F17"/>
    <mergeCell ref="J16:J17"/>
    <mergeCell ref="K16:K17"/>
    <mergeCell ref="L16:L17"/>
    <mergeCell ref="L19:L20"/>
    <mergeCell ref="K19:K20"/>
    <mergeCell ref="J19:J20"/>
    <mergeCell ref="A9:E9"/>
    <mergeCell ref="F10:H10"/>
    <mergeCell ref="B10:B11"/>
    <mergeCell ref="D10:D11"/>
    <mergeCell ref="C10:C11"/>
    <mergeCell ref="F9:H9"/>
    <mergeCell ref="A10:A11"/>
    <mergeCell ref="E10:E11"/>
    <mergeCell ref="P33:P36"/>
    <mergeCell ref="B31:B39"/>
    <mergeCell ref="C33:C36"/>
    <mergeCell ref="C37:C39"/>
    <mergeCell ref="D37:D39"/>
    <mergeCell ref="E37:E39"/>
    <mergeCell ref="A22:A27"/>
    <mergeCell ref="A19:A21"/>
    <mergeCell ref="K22:K24"/>
    <mergeCell ref="L22:L24"/>
    <mergeCell ref="H37:H39"/>
    <mergeCell ref="I37:I39"/>
    <mergeCell ref="J37:J39"/>
    <mergeCell ref="K37:K39"/>
    <mergeCell ref="L37:L39"/>
    <mergeCell ref="G37:G39"/>
    <mergeCell ref="I2:O2"/>
    <mergeCell ref="I3:O3"/>
    <mergeCell ref="I9:O9"/>
    <mergeCell ref="Q26:Q27"/>
    <mergeCell ref="L28:L30"/>
    <mergeCell ref="K28:K30"/>
    <mergeCell ref="P9:T9"/>
    <mergeCell ref="P10:P11"/>
    <mergeCell ref="A79:F79"/>
    <mergeCell ref="G79:P79"/>
    <mergeCell ref="Q76:Q77"/>
    <mergeCell ref="R76:R77"/>
    <mergeCell ref="T76:T77"/>
    <mergeCell ref="L76:L77"/>
    <mergeCell ref="P76:P77"/>
    <mergeCell ref="D76:D77"/>
    <mergeCell ref="E76:E77"/>
    <mergeCell ref="F76:F77"/>
    <mergeCell ref="G76:G77"/>
    <mergeCell ref="K76:K77"/>
    <mergeCell ref="H76:H77"/>
    <mergeCell ref="I76:I77"/>
    <mergeCell ref="J76:J77"/>
    <mergeCell ref="A40:A41"/>
    <mergeCell ref="G81:P81"/>
    <mergeCell ref="A72:A73"/>
    <mergeCell ref="A45:A47"/>
    <mergeCell ref="A68:A71"/>
    <mergeCell ref="L65:L67"/>
    <mergeCell ref="A65:A67"/>
    <mergeCell ref="B65:B67"/>
    <mergeCell ref="C48:C49"/>
    <mergeCell ref="A48:A52"/>
    <mergeCell ref="B48:B52"/>
    <mergeCell ref="E50:E51"/>
    <mergeCell ref="A56:A63"/>
    <mergeCell ref="B72:B73"/>
    <mergeCell ref="E65:E67"/>
    <mergeCell ref="F65:F67"/>
    <mergeCell ref="G72:G73"/>
    <mergeCell ref="B68:B71"/>
    <mergeCell ref="B45:B47"/>
    <mergeCell ref="D60:D63"/>
    <mergeCell ref="G48:G49"/>
    <mergeCell ref="H53:H55"/>
    <mergeCell ref="G65:G67"/>
    <mergeCell ref="L53:L55"/>
    <mergeCell ref="E60:E63"/>
    <mergeCell ref="A80:F80"/>
    <mergeCell ref="A82:F82"/>
    <mergeCell ref="G80:P80"/>
    <mergeCell ref="G82:P82"/>
    <mergeCell ref="T74:T75"/>
    <mergeCell ref="F74:F75"/>
    <mergeCell ref="D74:D75"/>
    <mergeCell ref="E74:E75"/>
    <mergeCell ref="C76:C77"/>
    <mergeCell ref="C74:C75"/>
    <mergeCell ref="G74:G75"/>
    <mergeCell ref="H74:H75"/>
    <mergeCell ref="J74:J75"/>
    <mergeCell ref="K74:K75"/>
    <mergeCell ref="L74:L75"/>
    <mergeCell ref="P74:P75"/>
    <mergeCell ref="Q74:Q75"/>
    <mergeCell ref="A74:A78"/>
    <mergeCell ref="B74:B78"/>
    <mergeCell ref="R79:S79"/>
    <mergeCell ref="R80:S80"/>
    <mergeCell ref="R82:S82"/>
    <mergeCell ref="R81:S81"/>
    <mergeCell ref="A81:F81"/>
    <mergeCell ref="Q72:Q73"/>
    <mergeCell ref="J72:J73"/>
    <mergeCell ref="K72:K73"/>
    <mergeCell ref="L72:L73"/>
    <mergeCell ref="L70:L71"/>
    <mergeCell ref="P65:P67"/>
    <mergeCell ref="J53:J55"/>
    <mergeCell ref="I53:I55"/>
    <mergeCell ref="L31:L32"/>
    <mergeCell ref="K31:K32"/>
    <mergeCell ref="J31:J32"/>
    <mergeCell ref="I31:I32"/>
    <mergeCell ref="J48:J49"/>
    <mergeCell ref="L48:L49"/>
    <mergeCell ref="L42:L44"/>
    <mergeCell ref="K48:K49"/>
    <mergeCell ref="K50:K51"/>
    <mergeCell ref="L50:L51"/>
    <mergeCell ref="L40:L41"/>
    <mergeCell ref="J40:J41"/>
    <mergeCell ref="K33:K36"/>
    <mergeCell ref="P40:P41"/>
    <mergeCell ref="M37:M39"/>
    <mergeCell ref="J42:J44"/>
    <mergeCell ref="A31:A39"/>
    <mergeCell ref="C28:C30"/>
    <mergeCell ref="B28:B30"/>
    <mergeCell ref="A28:A30"/>
    <mergeCell ref="L12:L13"/>
    <mergeCell ref="L14:L15"/>
    <mergeCell ref="A12:A15"/>
    <mergeCell ref="B12:B15"/>
    <mergeCell ref="C14:C15"/>
    <mergeCell ref="B19:B21"/>
    <mergeCell ref="D22:D24"/>
    <mergeCell ref="C16:C17"/>
    <mergeCell ref="D16:D17"/>
    <mergeCell ref="C12:C13"/>
    <mergeCell ref="E33:E36"/>
    <mergeCell ref="D33:D36"/>
    <mergeCell ref="K12:K13"/>
    <mergeCell ref="C19:C20"/>
    <mergeCell ref="F37:F39"/>
    <mergeCell ref="J28:J30"/>
    <mergeCell ref="B16:B17"/>
    <mergeCell ref="A16:A17"/>
    <mergeCell ref="B22:B27"/>
    <mergeCell ref="E22:E24"/>
    <mergeCell ref="D53:D55"/>
    <mergeCell ref="B56:B63"/>
    <mergeCell ref="R62:R63"/>
    <mergeCell ref="K53:K55"/>
    <mergeCell ref="Q68:Q69"/>
    <mergeCell ref="D14:D15"/>
    <mergeCell ref="F14:F15"/>
    <mergeCell ref="G14:G15"/>
    <mergeCell ref="H14:H15"/>
    <mergeCell ref="E14:E15"/>
    <mergeCell ref="J14:J15"/>
    <mergeCell ref="B40:B41"/>
    <mergeCell ref="C40:C41"/>
    <mergeCell ref="D40:D41"/>
    <mergeCell ref="E40:E41"/>
    <mergeCell ref="C22:C24"/>
    <mergeCell ref="D26:D27"/>
    <mergeCell ref="R26:R27"/>
    <mergeCell ref="E26:E27"/>
    <mergeCell ref="G33:G36"/>
    <mergeCell ref="G31:G32"/>
    <mergeCell ref="H31:H32"/>
    <mergeCell ref="M31:M32"/>
    <mergeCell ref="Q50:Q51"/>
    <mergeCell ref="C72:C73"/>
    <mergeCell ref="D72:D73"/>
    <mergeCell ref="E72:E73"/>
    <mergeCell ref="C65:C67"/>
    <mergeCell ref="C68:C69"/>
    <mergeCell ref="D68:D69"/>
    <mergeCell ref="E68:E69"/>
    <mergeCell ref="D65:D67"/>
    <mergeCell ref="C70:C71"/>
    <mergeCell ref="D70:D71"/>
    <mergeCell ref="E70:E71"/>
    <mergeCell ref="F72:F73"/>
    <mergeCell ref="F70:F71"/>
    <mergeCell ref="F68:F69"/>
    <mergeCell ref="G68:G69"/>
    <mergeCell ref="H68:H69"/>
    <mergeCell ref="H65:H67"/>
    <mergeCell ref="H72:H73"/>
    <mergeCell ref="L60:L63"/>
    <mergeCell ref="P62:P63"/>
    <mergeCell ref="K70:K71"/>
    <mergeCell ref="G70:G71"/>
    <mergeCell ref="H70:H71"/>
    <mergeCell ref="K68:K69"/>
    <mergeCell ref="L68:L69"/>
    <mergeCell ref="P72:P73"/>
    <mergeCell ref="O72:O73"/>
    <mergeCell ref="F60:F63"/>
    <mergeCell ref="G60:G63"/>
    <mergeCell ref="H60:H63"/>
    <mergeCell ref="J68:J69"/>
    <mergeCell ref="N65:N67"/>
    <mergeCell ref="J65:J67"/>
    <mergeCell ref="O68:O69"/>
    <mergeCell ref="O65:O67"/>
    <mergeCell ref="C1:V1"/>
    <mergeCell ref="P2:V2"/>
    <mergeCell ref="P3:V3"/>
    <mergeCell ref="A8:V8"/>
    <mergeCell ref="A1:B3"/>
    <mergeCell ref="G16:G17"/>
    <mergeCell ref="C2:H2"/>
    <mergeCell ref="C3:H3"/>
    <mergeCell ref="A42:A44"/>
    <mergeCell ref="B42:B44"/>
    <mergeCell ref="U12:U13"/>
    <mergeCell ref="V12:V15"/>
    <mergeCell ref="U9:V9"/>
    <mergeCell ref="C4:V5"/>
    <mergeCell ref="D19:D20"/>
    <mergeCell ref="E19:E20"/>
    <mergeCell ref="D12:D13"/>
    <mergeCell ref="E12:E13"/>
    <mergeCell ref="F12:F13"/>
    <mergeCell ref="G12:G13"/>
    <mergeCell ref="U10:U11"/>
    <mergeCell ref="C26:C27"/>
    <mergeCell ref="G42:G44"/>
    <mergeCell ref="H42:H44"/>
    <mergeCell ref="K42:K44"/>
    <mergeCell ref="V10:V11"/>
    <mergeCell ref="R14:R15"/>
    <mergeCell ref="U16:U17"/>
    <mergeCell ref="V16:V17"/>
    <mergeCell ref="U26:U27"/>
    <mergeCell ref="V26:V27"/>
    <mergeCell ref="V22:V24"/>
    <mergeCell ref="U31:U32"/>
    <mergeCell ref="P19:P20"/>
    <mergeCell ref="Q19:Q20"/>
    <mergeCell ref="R19:R20"/>
    <mergeCell ref="U19:U20"/>
    <mergeCell ref="V19:V20"/>
    <mergeCell ref="P16:P17"/>
    <mergeCell ref="R16:R17"/>
    <mergeCell ref="Q16:Q17"/>
    <mergeCell ref="R37:R39"/>
    <mergeCell ref="V33:V36"/>
    <mergeCell ref="P37:P39"/>
    <mergeCell ref="T33:T34"/>
    <mergeCell ref="T35:T36"/>
    <mergeCell ref="T37:T39"/>
    <mergeCell ref="H12:H13"/>
    <mergeCell ref="J12:J13"/>
    <mergeCell ref="Q10:Q11"/>
    <mergeCell ref="J10:L10"/>
    <mergeCell ref="M10:O10"/>
    <mergeCell ref="R10:R11"/>
    <mergeCell ref="T10:T11"/>
    <mergeCell ref="I10:I11"/>
    <mergeCell ref="K14:K15"/>
    <mergeCell ref="U70:U71"/>
    <mergeCell ref="V70:V71"/>
    <mergeCell ref="R70:R71"/>
    <mergeCell ref="R72:R73"/>
    <mergeCell ref="T72:T73"/>
    <mergeCell ref="R74:R75"/>
    <mergeCell ref="R50:R51"/>
    <mergeCell ref="T50:T51"/>
    <mergeCell ref="V68:V69"/>
    <mergeCell ref="U68:U69"/>
    <mergeCell ref="U56:U59"/>
    <mergeCell ref="V56:V59"/>
    <mergeCell ref="U65:U67"/>
    <mergeCell ref="R68:R69"/>
    <mergeCell ref="R65:R67"/>
    <mergeCell ref="V65:V67"/>
    <mergeCell ref="R58:R59"/>
    <mergeCell ref="T58:T59"/>
    <mergeCell ref="U60:U63"/>
    <mergeCell ref="V60:V63"/>
    <mergeCell ref="T62:T63"/>
    <mergeCell ref="S58:S59"/>
    <mergeCell ref="S62:S63"/>
    <mergeCell ref="S65:S67"/>
    <mergeCell ref="S68:S69"/>
    <mergeCell ref="S70:S71"/>
    <mergeCell ref="S10:S11"/>
    <mergeCell ref="S16:S17"/>
    <mergeCell ref="S19:S20"/>
    <mergeCell ref="S26:S27"/>
    <mergeCell ref="S29:S30"/>
    <mergeCell ref="S33:S36"/>
    <mergeCell ref="S37:S39"/>
    <mergeCell ref="S45:S47"/>
    <mergeCell ref="S48:S49"/>
    <mergeCell ref="G45:G47"/>
    <mergeCell ref="J70:J71"/>
    <mergeCell ref="G56:G59"/>
    <mergeCell ref="H56:H59"/>
    <mergeCell ref="K45:K47"/>
    <mergeCell ref="P50:P51"/>
    <mergeCell ref="L56:L59"/>
    <mergeCell ref="K60:K63"/>
    <mergeCell ref="A7:B7"/>
    <mergeCell ref="L45:L47"/>
    <mergeCell ref="H45:H47"/>
    <mergeCell ref="P45:P47"/>
    <mergeCell ref="J45:J47"/>
    <mergeCell ref="P70:P71"/>
    <mergeCell ref="A53:A55"/>
    <mergeCell ref="C56:C59"/>
    <mergeCell ref="D56:D59"/>
    <mergeCell ref="E56:E59"/>
    <mergeCell ref="F56:F59"/>
    <mergeCell ref="C53:C55"/>
    <mergeCell ref="B53:B55"/>
    <mergeCell ref="C60:C63"/>
    <mergeCell ref="G53:G55"/>
    <mergeCell ref="F53:F55"/>
  </mergeCells>
  <conditionalFormatting sqref="H12 H68 L68 H76 H78 L78 H14 H16 H18:H19 H42 L42 L76 L12 H50 L50 H74 L74 H70 L70 H72 L72 L14 L16 H48 L48 L18:L19 H21:H22 L21:L22 H28 L28 L31 H31 L37 H37 L33 H33 H40 L40 H45 L45 H52:H53 L52:L53 H56 H60 L56 L60 H64:H66 L64:L66 H26 L26">
    <cfRule type="cellIs" priority="13" dxfId="1" operator="equal" stopIfTrue="1">
      <formula>"ZONA DE RIESGO INACEPTABLE"</formula>
    </cfRule>
    <cfRule type="cellIs" priority="14" dxfId="16" operator="equal" stopIfTrue="1">
      <formula>"ZONA DE RIESGO IMPORTANTE"</formula>
    </cfRule>
    <cfRule type="cellIs" priority="15" dxfId="15" operator="equal" stopIfTrue="1">
      <formula>"ZONA DE RIESGO MODERADO"</formula>
    </cfRule>
    <cfRule type="cellIs" priority="16" dxfId="14" operator="equal" stopIfTrue="1">
      <formula>"ZONA DE RIESGO ACEPTABLE"</formula>
    </cfRule>
  </conditionalFormatting>
  <conditionalFormatting sqref="H12 H68 L68 H76 H78 L78 H14 H16 H18:H19 H42 L42 L76 L12 H50 L50 H74 L74 H70 L70 H72 L72 L14 L16 H48 L48 L18:L19 H21:H22 L21:L22 H28 L28 L31 H31 L37 H37 L33 H33 H40 L40 H45 L45 H52:H53 L52:L53 H56 H60 L56 L60 H64:H66 L64:L66 H26 L26">
    <cfRule type="cellIs" priority="9" dxfId="4" operator="equal" stopIfTrue="1">
      <formula>"ZONA DE RIESGO BAJA"</formula>
    </cfRule>
    <cfRule type="cellIs" priority="10" dxfId="6" operator="equal" stopIfTrue="1">
      <formula>"ZONA DE RIESGO MODERADA"</formula>
    </cfRule>
    <cfRule type="cellIs" priority="11" dxfId="0" operator="equal" stopIfTrue="1">
      <formula>"ZONA DE RIESGO ALTA"</formula>
    </cfRule>
    <cfRule type="cellIs" priority="12" dxfId="1" operator="equal" stopIfTrue="1">
      <formula>"ZONA DE RIESGO EXTREMA"</formula>
    </cfRule>
  </conditionalFormatting>
  <dataValidations count="1">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E76:H76 J76:L76 E12:H12 E14:H14 E16:H16 E18:H19 J40:M40 O68 E50:H50 E78:L78 J50:M50 E74:H74 O74:O78 J74:L74 M73:M78 N68:N78 E68:H68 J68:L68 E72:H72 E70:H70 J72:M72 J70:M70 I56:I76 O70:O72 E64:H66 J12:L12 J14:M14 M12:M13 J16:M16 M15 J18:L18 E48:H48 J48:L48 J19:M19 M17:M18 E21:H22 I12:I22 J21:L22 M20:M22 J28:L28 E28:H28 I40:I41 J33:L33 E33:H33 E31:L31 E40:H40 E37:H37 I33:I37 J37:L37 M33:M37 E42:H42 J42:L42 J45:L45 E45:H45 M41:M49 N42:O59 M51:M53 J52:L53 I45:I53 E52:H53 E56:H56 J56:L56 F60:H60 J64:L66 J60:L60 M56:M63 M64:O65 M66:M69 M71 M26:M31 N12:O40 I26:I28 J26:L26 E26:H26"/>
  </dataValidations>
  <printOptions/>
  <pageMargins left="0.1968503937007874" right="0.1968503937007874" top="0.31496062992125984" bottom="0.2362204724409449" header="0" footer="0"/>
  <pageSetup horizontalDpi="600" verticalDpi="600" orientation="landscape" scale="35" r:id="rId2"/>
  <rowBreaks count="12" manualBreakCount="12">
    <brk id="15" max="21" man="1"/>
    <brk id="18" max="21" man="1"/>
    <brk id="21" max="21" man="1"/>
    <brk id="27" max="21" man="1"/>
    <brk id="30" max="21" man="1"/>
    <brk id="41" max="21" man="1"/>
    <brk id="44" max="21" man="1"/>
    <brk id="47" max="21" man="1"/>
    <brk id="52" max="21" man="1"/>
    <brk id="55" max="21" man="1"/>
    <brk id="63" max="21" man="1"/>
    <brk id="67" max="21" man="1"/>
  </rowBreaks>
  <drawing r:id="rId1"/>
</worksheet>
</file>

<file path=xl/worksheets/sheet6.xml><?xml version="1.0" encoding="utf-8"?>
<worksheet xmlns="http://schemas.openxmlformats.org/spreadsheetml/2006/main" xmlns:r="http://schemas.openxmlformats.org/officeDocument/2006/relationships">
  <dimension ref="C4:O37"/>
  <sheetViews>
    <sheetView view="pageBreakPreview" zoomScale="80" zoomScaleNormal="70" zoomScaleSheetLayoutView="80" zoomScalePageLayoutView="0" workbookViewId="0" topLeftCell="B1">
      <selection activeCell="D38" sqref="D38"/>
    </sheetView>
  </sheetViews>
  <sheetFormatPr defaultColWidth="11.421875" defaultRowHeight="13.5"/>
  <cols>
    <col min="1" max="2" width="3.421875" style="0" customWidth="1"/>
    <col min="4" max="4" width="31.8515625" style="0" customWidth="1"/>
    <col min="5" max="5" width="16.8515625" style="0" customWidth="1"/>
    <col min="6" max="6" width="16.8515625" style="0" hidden="1" customWidth="1"/>
    <col min="7" max="7" width="19.140625" style="0" hidden="1" customWidth="1"/>
    <col min="8" max="14" width="16.8515625" style="0" hidden="1" customWidth="1"/>
    <col min="15" max="15" width="16.8515625" style="0" customWidth="1"/>
  </cols>
  <sheetData>
    <row r="4" spans="3:15" ht="29.25" customHeight="1">
      <c r="C4" s="498" t="s">
        <v>115</v>
      </c>
      <c r="D4" s="498"/>
      <c r="E4" s="498"/>
      <c r="F4" s="498"/>
      <c r="G4" s="498"/>
      <c r="H4" s="498"/>
      <c r="I4" s="498"/>
      <c r="J4" s="498"/>
      <c r="K4" s="498"/>
      <c r="L4" s="498"/>
      <c r="M4" s="498"/>
      <c r="N4" s="498"/>
      <c r="O4" s="498"/>
    </row>
    <row r="5" spans="3:15" ht="25.5">
      <c r="C5" s="497" t="s">
        <v>86</v>
      </c>
      <c r="D5" s="497" t="s">
        <v>21</v>
      </c>
      <c r="E5" s="151" t="s">
        <v>87</v>
      </c>
      <c r="F5" s="497" t="s">
        <v>88</v>
      </c>
      <c r="G5" s="497"/>
      <c r="H5" s="497"/>
      <c r="I5" s="497"/>
      <c r="J5" s="497"/>
      <c r="K5" s="497"/>
      <c r="L5" s="497"/>
      <c r="M5" s="497"/>
      <c r="N5" s="497"/>
      <c r="O5" s="497"/>
    </row>
    <row r="6" spans="3:15" ht="25.5">
      <c r="C6" s="497"/>
      <c r="D6" s="497"/>
      <c r="E6" s="151" t="s">
        <v>89</v>
      </c>
      <c r="F6" s="151" t="s">
        <v>29</v>
      </c>
      <c r="G6" s="151" t="s">
        <v>30</v>
      </c>
      <c r="H6" s="151"/>
      <c r="I6" s="151"/>
      <c r="J6" s="151"/>
      <c r="K6" s="151"/>
      <c r="L6" s="151"/>
      <c r="M6" s="151"/>
      <c r="N6" s="151"/>
      <c r="O6" s="151" t="s">
        <v>89</v>
      </c>
    </row>
    <row r="7" spans="3:15" ht="57.75" customHeight="1">
      <c r="C7" s="25" t="str">
        <f>'Admón. Riesgos'!C11</f>
        <v>R1</v>
      </c>
      <c r="D7" s="173" t="str">
        <f>'Valoracion '!B11</f>
        <v>Decisiones ajustadas a intereses particulares</v>
      </c>
      <c r="E7" s="25" t="str">
        <f>'Admón. Riesgos'!O11</f>
        <v>ZONA DE RIESGO EXTREMA</v>
      </c>
      <c r="F7" s="28" t="str">
        <f>'Valoracion '!L11</f>
        <v>MAYOR</v>
      </c>
      <c r="G7" s="28" t="str">
        <f>'Valoracion '!N11</f>
        <v>POSIBLE</v>
      </c>
      <c r="H7" s="28"/>
      <c r="I7" s="28"/>
      <c r="J7" s="28"/>
      <c r="K7" s="28"/>
      <c r="L7" s="28"/>
      <c r="M7" s="28"/>
      <c r="N7" s="28" t="str">
        <f>CONCATENATE(G7,F7)</f>
        <v>POSIBLEMAYOR</v>
      </c>
      <c r="O7" s="25" t="str">
        <f>'Valoracion '!P11</f>
        <v>ZONA DE RIESGO ALTA</v>
      </c>
    </row>
    <row r="8" spans="3:15" ht="76.5" customHeight="1">
      <c r="C8" s="25" t="str">
        <f>'Admón. Riesgos'!C12</f>
        <v>R2</v>
      </c>
      <c r="D8" s="173" t="str">
        <f>'Valoracion '!B13</f>
        <v>Utilización indebida de información oficial privilegiada en temas relacionados con el ordenamiento y planificación</v>
      </c>
      <c r="E8" s="25" t="str">
        <f>'Admón. Riesgos'!O12</f>
        <v>ZONA DE RIESGO EXTREMA</v>
      </c>
      <c r="F8" s="28" t="str">
        <f>'Valoracion '!L13</f>
        <v>MAYOR</v>
      </c>
      <c r="G8" s="28" t="str">
        <f>'Valoracion '!N13</f>
        <v>POSIBLE</v>
      </c>
      <c r="H8" s="28"/>
      <c r="I8" s="28"/>
      <c r="J8" s="28"/>
      <c r="K8" s="28"/>
      <c r="L8" s="28"/>
      <c r="M8" s="28"/>
      <c r="N8" s="28" t="str">
        <f>CONCATENATE(G8,F8)</f>
        <v>POSIBLEMAYOR</v>
      </c>
      <c r="O8" s="25" t="str">
        <f>'Valoracion '!P13</f>
        <v>ZONA DE RIESGO ALTA</v>
      </c>
    </row>
    <row r="9" spans="3:15" ht="76.5" customHeight="1">
      <c r="C9" s="25" t="str">
        <f>'Admón. Riesgos'!C13</f>
        <v>R3</v>
      </c>
      <c r="D9" s="173" t="str">
        <f>'Valoracion '!B15</f>
        <v>Sistemas de información susceptibles de manipulación o adulteración</v>
      </c>
      <c r="E9" s="25" t="str">
        <f>'Admón. Riesgos'!O13</f>
        <v>ZONA DE RIESGO EXTREMA</v>
      </c>
      <c r="F9" s="28" t="str">
        <f>'Valoracion '!L15</f>
        <v>MAYOR</v>
      </c>
      <c r="G9" s="28" t="str">
        <f>'Valoracion '!N15</f>
        <v>POSIBLE</v>
      </c>
      <c r="H9" s="28"/>
      <c r="I9" s="28"/>
      <c r="J9" s="28"/>
      <c r="K9" s="28"/>
      <c r="L9" s="28"/>
      <c r="M9" s="28"/>
      <c r="N9" s="28" t="str">
        <f aca="true" t="shared" si="0" ref="N9:N37">CONCATENATE(G9,F9)</f>
        <v>POSIBLEMAYOR</v>
      </c>
      <c r="O9" s="25" t="str">
        <f>'Valoracion '!P15</f>
        <v>ZONA DE RIESGO ALTA</v>
      </c>
    </row>
    <row r="10" spans="3:15" ht="76.5" customHeight="1">
      <c r="C10" s="25" t="str">
        <f>'Admón. Riesgos'!C14</f>
        <v>R4</v>
      </c>
      <c r="D10" s="173" t="str">
        <f>'Valoracion '!B17</f>
        <v>Prevaricato en la donación de material vegetal</v>
      </c>
      <c r="E10" s="25" t="str">
        <f>'Admón. Riesgos'!O14</f>
        <v>ZONA DE RIESGO EXTREMA</v>
      </c>
      <c r="F10" s="28" t="str">
        <f>'Valoracion '!L17</f>
        <v>MODERADO</v>
      </c>
      <c r="G10" s="28" t="str">
        <f>'Valoracion '!N17</f>
        <v>POSIBLE</v>
      </c>
      <c r="H10" s="28"/>
      <c r="I10" s="28"/>
      <c r="J10" s="28"/>
      <c r="K10" s="28"/>
      <c r="L10" s="28"/>
      <c r="M10" s="28"/>
      <c r="N10" s="28" t="str">
        <f t="shared" si="0"/>
        <v>POSIBLEMODERADO</v>
      </c>
      <c r="O10" s="25" t="str">
        <f>'Valoracion '!P17</f>
        <v>ZONA DE RIESGO MODERADA</v>
      </c>
    </row>
    <row r="11" spans="3:15" ht="76.5" customHeight="1">
      <c r="C11" s="25" t="str">
        <f>'Admón. Riesgos'!C15</f>
        <v>R5</v>
      </c>
      <c r="D11" s="173" t="str">
        <f>'Valoracion '!B18</f>
        <v>Tráfico de influencias al momento de elaboración, programación y ejecución de estudios, diseños y obras y proyectos adelantados por la CDMB</v>
      </c>
      <c r="E11" s="25" t="str">
        <f>'Admón. Riesgos'!O15</f>
        <v>ZONA DE RIESGO EXTREMA</v>
      </c>
      <c r="F11" s="28" t="str">
        <f>'Valoracion '!L18</f>
        <v>CATASTROFICO</v>
      </c>
      <c r="G11" s="28" t="str">
        <f>'Valoracion '!N18</f>
        <v>CASI SEGURO</v>
      </c>
      <c r="H11" s="28"/>
      <c r="I11" s="28"/>
      <c r="J11" s="28"/>
      <c r="K11" s="28"/>
      <c r="L11" s="28"/>
      <c r="M11" s="28"/>
      <c r="N11" s="28" t="str">
        <f t="shared" si="0"/>
        <v>CASI SEGUROCATASTROFICO</v>
      </c>
      <c r="O11" s="25" t="str">
        <f>'Valoracion '!P18</f>
        <v>ZONA DE RIESGO EXTREMA</v>
      </c>
    </row>
    <row r="12" spans="3:15" ht="76.5" customHeight="1">
      <c r="C12" s="25" t="str">
        <f>'Admón. Riesgos'!C16</f>
        <v>R6</v>
      </c>
      <c r="D12" s="173" t="str">
        <f>'Valoracion '!B20</f>
        <v>Fuga de información que tengan carácter de reserva (conceptos técnicos de procesos sancionarios al interior de la entidad, diseños que no hayan sido revisados y entregados a satisfacción)</v>
      </c>
      <c r="E12" s="25" t="str">
        <f>'Admón. Riesgos'!O16</f>
        <v>ZONA DE RIESGO EXTREMA</v>
      </c>
      <c r="F12" s="28" t="str">
        <f>'Valoracion '!L20</f>
        <v>CATASTROFICO</v>
      </c>
      <c r="G12" s="28" t="str">
        <f>'Valoracion '!N20</f>
        <v>CASI SEGURO</v>
      </c>
      <c r="H12" s="28"/>
      <c r="I12" s="28"/>
      <c r="J12" s="28"/>
      <c r="K12" s="28"/>
      <c r="L12" s="28"/>
      <c r="M12" s="28"/>
      <c r="N12" s="28" t="str">
        <f t="shared" si="0"/>
        <v>CASI SEGUROCATASTROFICO</v>
      </c>
      <c r="O12" s="25" t="str">
        <f>'Valoracion '!P20</f>
        <v>ZONA DE RIESGO EXTREMA</v>
      </c>
    </row>
    <row r="13" spans="3:15" ht="76.5" customHeight="1">
      <c r="C13" s="25" t="str">
        <f>'Admón. Riesgos'!C17</f>
        <v>R7</v>
      </c>
      <c r="D13" s="173" t="str">
        <f>'Valoracion '!B21</f>
        <v>Intereses indebidos en la celebración de contratos</v>
      </c>
      <c r="E13" s="25" t="str">
        <f>'Admón. Riesgos'!O17</f>
        <v>ZONA DE RIESGO EXTREMA</v>
      </c>
      <c r="F13" s="28" t="str">
        <f>'Valoracion '!L21</f>
        <v>CATASTROFICO</v>
      </c>
      <c r="G13" s="28" t="str">
        <f>'Valoracion '!N21</f>
        <v>CASI SEGURO</v>
      </c>
      <c r="H13" s="28"/>
      <c r="I13" s="28"/>
      <c r="J13" s="28"/>
      <c r="K13" s="28"/>
      <c r="L13" s="28"/>
      <c r="M13" s="28"/>
      <c r="N13" s="28" t="str">
        <f t="shared" si="0"/>
        <v>CASI SEGUROCATASTROFICO</v>
      </c>
      <c r="O13" s="25" t="str">
        <f>'Valoracion '!P21</f>
        <v>ZONA DE RIESGO EXTREMA</v>
      </c>
    </row>
    <row r="14" spans="3:15" ht="76.5" customHeight="1">
      <c r="C14" s="25" t="str">
        <f>'Admón. Riesgos'!C18</f>
        <v>R8</v>
      </c>
      <c r="D14" s="173" t="str">
        <f>'Valoracion '!B24</f>
        <v>Urgencia manifiesta inexistente</v>
      </c>
      <c r="E14" s="25" t="str">
        <f>'Admón. Riesgos'!O18</f>
        <v>ZONA DE RIESGO EXTREMA</v>
      </c>
      <c r="F14" s="28" t="str">
        <f>'Valoracion '!L24</f>
        <v>CATASTROFICO</v>
      </c>
      <c r="G14" s="28" t="str">
        <f>'Valoracion '!N24</f>
        <v>CASI SEGURO</v>
      </c>
      <c r="H14" s="28"/>
      <c r="I14" s="28"/>
      <c r="J14" s="28"/>
      <c r="K14" s="28"/>
      <c r="L14" s="28"/>
      <c r="M14" s="28"/>
      <c r="N14" s="28" t="str">
        <f t="shared" si="0"/>
        <v>CASI SEGUROCATASTROFICO</v>
      </c>
      <c r="O14" s="25" t="str">
        <f>'Valoracion '!P24</f>
        <v>ZONA DE RIESGO EXTREMA</v>
      </c>
    </row>
    <row r="15" spans="3:15" ht="76.5" customHeight="1">
      <c r="C15" s="25" t="str">
        <f>'Admón. Riesgos'!C19</f>
        <v>R9</v>
      </c>
      <c r="D15" s="321" t="str">
        <f>'Valoracion '!B25</f>
        <v>Utilización indebida de
información oficial privilegiada</v>
      </c>
      <c r="E15" s="25" t="str">
        <f>'Admón. Riesgos'!O19</f>
        <v>ZONA DE RIESGO EXTREMA</v>
      </c>
      <c r="F15" s="28" t="str">
        <f>'Valoracion '!L25</f>
        <v>CATASTROFICO</v>
      </c>
      <c r="G15" s="28" t="str">
        <f>'Valoracion '!N25</f>
        <v>CASI SEGURO</v>
      </c>
      <c r="H15" s="28"/>
      <c r="I15" s="28"/>
      <c r="J15" s="28"/>
      <c r="K15" s="28"/>
      <c r="L15" s="28"/>
      <c r="M15" s="28"/>
      <c r="N15" s="28" t="str">
        <f t="shared" si="0"/>
        <v>CASI SEGUROCATASTROFICO</v>
      </c>
      <c r="O15" s="25" t="str">
        <f>'Valoracion '!P25</f>
        <v>ZONA DE RIESGO EXTREMA</v>
      </c>
    </row>
    <row r="16" spans="3:15" ht="76.5" customHeight="1">
      <c r="C16" s="25" t="str">
        <f>'Admón. Riesgos'!C20</f>
        <v>R10</v>
      </c>
      <c r="D16" s="173" t="str">
        <f>'Valoracion '!B27</f>
        <v>Uso incorrecto de los bienes de propiedad de la entidad.</v>
      </c>
      <c r="E16" s="25" t="str">
        <f>'Admón. Riesgos'!O20</f>
        <v>ZONA DE RIESGO EXTREMA</v>
      </c>
      <c r="F16" s="28" t="str">
        <f>'Valoracion '!L27</f>
        <v>MODERADO</v>
      </c>
      <c r="G16" s="28" t="str">
        <f>'Valoracion '!N27</f>
        <v>POSIBLE</v>
      </c>
      <c r="H16" s="28"/>
      <c r="I16" s="28"/>
      <c r="J16" s="28"/>
      <c r="K16" s="28"/>
      <c r="L16" s="28"/>
      <c r="M16" s="28"/>
      <c r="N16" s="28" t="str">
        <f t="shared" si="0"/>
        <v>POSIBLEMODERADO</v>
      </c>
      <c r="O16" s="25" t="str">
        <f>'Valoracion '!P27</f>
        <v>ZONA DE RIESGO MODERADA</v>
      </c>
    </row>
    <row r="17" spans="3:15" ht="76.5" customHeight="1">
      <c r="C17" s="25" t="str">
        <f>'Admón. Riesgos'!C21</f>
        <v>R11</v>
      </c>
      <c r="D17" s="173" t="str">
        <f>'Valoracion '!B30</f>
        <v>Inversiones de dineros en entidades de dudosa solidez financiera, a cambio de beneficios indebidos para servidores públicos</v>
      </c>
      <c r="E17" s="25" t="str">
        <f>'Admón. Riesgos'!O21</f>
        <v>ZONA DE RIESGO EXTREMA</v>
      </c>
      <c r="F17" s="28" t="str">
        <f>'Valoracion '!L30</f>
        <v>MAYOR</v>
      </c>
      <c r="G17" s="28" t="str">
        <f>'Valoracion '!N30</f>
        <v>POSIBLE</v>
      </c>
      <c r="H17" s="28"/>
      <c r="I17" s="28"/>
      <c r="J17" s="28"/>
      <c r="K17" s="28"/>
      <c r="L17" s="28"/>
      <c r="M17" s="28"/>
      <c r="N17" s="28" t="str">
        <f t="shared" si="0"/>
        <v>POSIBLEMAYOR</v>
      </c>
      <c r="O17" s="25" t="str">
        <f>'Valoracion '!P30</f>
        <v>ZONA DE RIESGO ALTA</v>
      </c>
    </row>
    <row r="18" spans="3:15" ht="76.5" customHeight="1">
      <c r="C18" s="25" t="str">
        <f>'Admón. Riesgos'!C22</f>
        <v>R12</v>
      </c>
      <c r="D18" s="173" t="str">
        <f>'Valoracion '!B31</f>
        <v>Posible pérdida de dinero en la entidad</v>
      </c>
      <c r="E18" s="25" t="str">
        <f>'Admón. Riesgos'!O22</f>
        <v>ZONA DE RIESGO EXTREMA</v>
      </c>
      <c r="F18" s="28" t="str">
        <f>'Valoracion '!L31</f>
        <v>MAYOR</v>
      </c>
      <c r="G18" s="28" t="str">
        <f>'Valoracion '!N31</f>
        <v>PROBABLE</v>
      </c>
      <c r="H18" s="28"/>
      <c r="I18" s="28"/>
      <c r="J18" s="28"/>
      <c r="K18" s="28"/>
      <c r="L18" s="28"/>
      <c r="M18" s="28"/>
      <c r="N18" s="28" t="str">
        <f t="shared" si="0"/>
        <v>PROBABLEMAYOR</v>
      </c>
      <c r="O18" s="25" t="str">
        <f>'Valoracion '!P31</f>
        <v>ZONA DE RIESGO ALTA</v>
      </c>
    </row>
    <row r="19" spans="3:15" ht="76.5" customHeight="1">
      <c r="C19" s="25" t="str">
        <f>'Admón. Riesgos'!C23</f>
        <v>R13</v>
      </c>
      <c r="D19" s="173" t="str">
        <f>'Valoracion '!B35</f>
        <v>Cobro por eliminar cuentas por cobrar de cartera persuasiva (concusión)</v>
      </c>
      <c r="E19" s="25" t="str">
        <f>'Admón. Riesgos'!O23</f>
        <v>ZONA DE RIESGO EXTREMA</v>
      </c>
      <c r="F19" s="28" t="str">
        <f>'Valoracion '!L35</f>
        <v>MAYOR</v>
      </c>
      <c r="G19" s="28" t="str">
        <f>'Valoracion '!N35</f>
        <v>CASI SEGURO</v>
      </c>
      <c r="H19" s="28"/>
      <c r="I19" s="28"/>
      <c r="J19" s="28"/>
      <c r="K19" s="28"/>
      <c r="L19" s="28"/>
      <c r="M19" s="28"/>
      <c r="N19" s="28" t="str">
        <f t="shared" si="0"/>
        <v>CASI SEGUROMAYOR</v>
      </c>
      <c r="O19" s="25" t="str">
        <f>'Valoracion '!P35</f>
        <v>ZONA DE RIESGO ALTA</v>
      </c>
    </row>
    <row r="20" spans="3:15" ht="76.5" customHeight="1">
      <c r="C20" s="25" t="str">
        <f>'Admón. Riesgos'!C24</f>
        <v>R14</v>
      </c>
      <c r="D20" s="173" t="str">
        <f>'Valoracion '!B36</f>
        <v>Decisiones ajustadas a intereses particulares</v>
      </c>
      <c r="E20" s="25" t="str">
        <f>'Admón. Riesgos'!O24</f>
        <v>ZONA DE RIESGO EXTREMA</v>
      </c>
      <c r="F20" s="28" t="str">
        <f>'Valoracion '!L36</f>
        <v>MAYOR</v>
      </c>
      <c r="G20" s="28" t="str">
        <f>'Valoracion '!N36</f>
        <v>IMPROBABLE</v>
      </c>
      <c r="H20" s="28"/>
      <c r="I20" s="28"/>
      <c r="J20" s="28"/>
      <c r="K20" s="28"/>
      <c r="L20" s="28"/>
      <c r="M20" s="28"/>
      <c r="N20" s="28" t="str">
        <f t="shared" si="0"/>
        <v>IMPROBABLEMAYOR</v>
      </c>
      <c r="O20" s="25" t="str">
        <f>'Valoracion '!P36</f>
        <v>ZONA DE RIESGO MODERADA</v>
      </c>
    </row>
    <row r="21" spans="3:15" ht="76.5" customHeight="1">
      <c r="C21" s="25" t="str">
        <f>'Admón. Riesgos'!C25</f>
        <v>R15</v>
      </c>
      <c r="D21" s="28" t="str">
        <f>'Valoracion '!B38</f>
        <v>Extralimitación de Funciones</v>
      </c>
      <c r="E21" s="25" t="str">
        <f>'Admón. Riesgos'!O25</f>
        <v>ZONA DE RIESGO EXTREMA</v>
      </c>
      <c r="F21" s="28" t="str">
        <f>'Valoracion '!L38</f>
        <v>MAYOR</v>
      </c>
      <c r="G21" s="28" t="str">
        <f>'Valoracion '!N38</f>
        <v>POSIBLE</v>
      </c>
      <c r="H21" s="28"/>
      <c r="I21" s="28"/>
      <c r="J21" s="28"/>
      <c r="K21" s="28"/>
      <c r="L21" s="28"/>
      <c r="M21" s="28"/>
      <c r="N21" s="28" t="str">
        <f t="shared" si="0"/>
        <v>POSIBLEMAYOR</v>
      </c>
      <c r="O21" s="25" t="str">
        <f>'Valoracion '!P38</f>
        <v>ZONA DE RIESGO ALTA</v>
      </c>
    </row>
    <row r="22" spans="3:15" ht="76.5" customHeight="1">
      <c r="C22" s="25" t="str">
        <f>'Admón. Riesgos'!C26</f>
        <v>R16</v>
      </c>
      <c r="D22" s="173" t="str">
        <f>'Valoracion '!B41</f>
        <v>Modificación de datos del Sistema de Información Corporativo sin las autorizaciones correspondientes (Riesgo de Corrupción</v>
      </c>
      <c r="E22" s="25" t="str">
        <f>'Admón. Riesgos'!O26</f>
        <v>ZONA DE RIESGO EXTREMA</v>
      </c>
      <c r="F22" s="28" t="str">
        <f>'Valoracion '!L41</f>
        <v>MAYOR</v>
      </c>
      <c r="G22" s="28" t="str">
        <f>'Valoracion '!N41</f>
        <v>CASI SEGURO</v>
      </c>
      <c r="H22" s="28"/>
      <c r="I22" s="28"/>
      <c r="J22" s="28"/>
      <c r="K22" s="28"/>
      <c r="L22" s="28"/>
      <c r="M22" s="28"/>
      <c r="N22" s="28" t="str">
        <f t="shared" si="0"/>
        <v>CASI SEGUROMAYOR</v>
      </c>
      <c r="O22" s="25" t="str">
        <f>'Valoracion '!P41</f>
        <v>ZONA DE RIESGO ALTA</v>
      </c>
    </row>
    <row r="23" spans="3:15" ht="76.5" customHeight="1">
      <c r="C23" s="25" t="str">
        <f>'Admón. Riesgos'!C27</f>
        <v>R17</v>
      </c>
      <c r="D23" s="173" t="str">
        <f>'Valoracion '!B44</f>
        <v>Concusión: Solicitar beneficios económicos por la realización de algún trámite.</v>
      </c>
      <c r="E23" s="25" t="str">
        <f>'Admón. Riesgos'!O27</f>
        <v>ZONA DE RIESGO EXTREMA</v>
      </c>
      <c r="F23" s="28" t="str">
        <f>'Valoracion '!L44</f>
        <v>MAYOR</v>
      </c>
      <c r="G23" s="28" t="str">
        <f>'Valoracion '!N44</f>
        <v>PROBABLE</v>
      </c>
      <c r="H23" s="28"/>
      <c r="I23" s="28"/>
      <c r="J23" s="28"/>
      <c r="K23" s="28"/>
      <c r="L23" s="28"/>
      <c r="M23" s="28"/>
      <c r="N23" s="28" t="str">
        <f t="shared" si="0"/>
        <v>PROBABLEMAYOR</v>
      </c>
      <c r="O23" s="25" t="str">
        <f>'Valoracion '!P44</f>
        <v>ZONA DE RIESGO ALTA</v>
      </c>
    </row>
    <row r="24" spans="3:15" ht="76.5" customHeight="1">
      <c r="C24" s="25" t="str">
        <f>'Admón. Riesgos'!C28</f>
        <v>R18</v>
      </c>
      <c r="D24" s="28" t="str">
        <f>'Valoracion '!B46</f>
        <v>Tráfico de influencias.</v>
      </c>
      <c r="E24" s="25" t="str">
        <f>'Admón. Riesgos'!O28</f>
        <v>ZONA DE RIESGO EXTREMA</v>
      </c>
      <c r="F24" s="28" t="str">
        <f>'Valoracion '!L46</f>
        <v>MAYOR</v>
      </c>
      <c r="G24" s="28" t="str">
        <f>'Valoracion '!N46</f>
        <v>PROBABLE</v>
      </c>
      <c r="H24" s="28"/>
      <c r="I24" s="28"/>
      <c r="J24" s="28"/>
      <c r="K24" s="28"/>
      <c r="L24" s="28"/>
      <c r="M24" s="28"/>
      <c r="N24" s="28" t="str">
        <f t="shared" si="0"/>
        <v>PROBABLEMAYOR</v>
      </c>
      <c r="O24" s="25" t="str">
        <f>'Valoracion '!P46</f>
        <v>ZONA DE RIESGO ALTA</v>
      </c>
    </row>
    <row r="25" spans="3:15" ht="76.5" customHeight="1">
      <c r="C25" s="25" t="str">
        <f>'Admón. Riesgos'!C29</f>
        <v>R19</v>
      </c>
      <c r="D25" s="173" t="str">
        <f>'Valoracion '!B48</f>
        <v>utilización indebida de información oficial privilegiada</v>
      </c>
      <c r="E25" s="25" t="str">
        <f>'Admón. Riesgos'!O29</f>
        <v>ZONA DE RIESGO EXTREMA</v>
      </c>
      <c r="F25" s="28" t="str">
        <f>'Valoracion '!L48</f>
        <v>MODERADO</v>
      </c>
      <c r="G25" s="28" t="str">
        <f>'Valoracion '!N48</f>
        <v>POSIBLE</v>
      </c>
      <c r="H25" s="28"/>
      <c r="I25" s="28"/>
      <c r="J25" s="28"/>
      <c r="K25" s="28"/>
      <c r="L25" s="28"/>
      <c r="M25" s="28"/>
      <c r="N25" s="28" t="str">
        <f t="shared" si="0"/>
        <v>POSIBLEMODERADO</v>
      </c>
      <c r="O25" s="25" t="str">
        <f>'Valoracion '!P48</f>
        <v>ZONA DE RIESGO ALTA</v>
      </c>
    </row>
    <row r="26" spans="3:15" ht="76.5" customHeight="1">
      <c r="C26" s="25" t="str">
        <f>'Admón. Riesgos'!C30</f>
        <v>R20</v>
      </c>
      <c r="D26" s="173" t="str">
        <f>'Valoracion '!B49</f>
        <v>Pérdida de información en los archivos de gestión existentes en la Entidad</v>
      </c>
      <c r="E26" s="25" t="str">
        <f>'Admón. Riesgos'!O30</f>
        <v>ZONA DE RIESGO EXTREMA</v>
      </c>
      <c r="F26" s="28" t="str">
        <f>'Valoracion '!L49</f>
        <v>MAYOR</v>
      </c>
      <c r="G26" s="28" t="str">
        <f>'Valoracion '!N49</f>
        <v>POSIBLE</v>
      </c>
      <c r="H26" s="28"/>
      <c r="I26" s="28"/>
      <c r="J26" s="28"/>
      <c r="K26" s="28"/>
      <c r="L26" s="28"/>
      <c r="M26" s="28"/>
      <c r="N26" s="28" t="str">
        <f t="shared" si="0"/>
        <v>POSIBLEMAYOR</v>
      </c>
      <c r="O26" s="25" t="str">
        <f>'Valoracion '!P49</f>
        <v>ZONA DE RIESGO ALTA</v>
      </c>
    </row>
    <row r="27" spans="3:15" ht="76.5" customHeight="1">
      <c r="C27" s="25" t="str">
        <f>'Admón. Riesgos'!C31</f>
        <v>R21</v>
      </c>
      <c r="D27" s="28" t="str">
        <f>'Valoracion '!B51</f>
        <v>Prevaricato </v>
      </c>
      <c r="E27" s="25" t="str">
        <f>'Admón. Riesgos'!O31</f>
        <v>ZONA DE RIESGO EXTREMA</v>
      </c>
      <c r="F27" s="28" t="str">
        <f>'Valoracion '!L51</f>
        <v>MAYOR</v>
      </c>
      <c r="G27" s="28" t="str">
        <f>'Valoracion '!N51</f>
        <v>POSIBLE</v>
      </c>
      <c r="H27" s="28"/>
      <c r="I27" s="28"/>
      <c r="J27" s="28"/>
      <c r="K27" s="28"/>
      <c r="L27" s="28"/>
      <c r="M27" s="28"/>
      <c r="N27" s="28" t="str">
        <f t="shared" si="0"/>
        <v>POSIBLEMAYOR</v>
      </c>
      <c r="O27" s="25" t="str">
        <f>'Valoracion '!P51</f>
        <v>ZONA DE RIESGO ALTA</v>
      </c>
    </row>
    <row r="28" spans="3:15" ht="76.5" customHeight="1">
      <c r="C28" s="25" t="str">
        <f>'Admón. Riesgos'!C32</f>
        <v>R22</v>
      </c>
      <c r="D28" s="28" t="str">
        <f>'Valoracion '!B55</f>
        <v>Tráfico de Influencias.</v>
      </c>
      <c r="E28" s="25" t="str">
        <f>'Admón. Riesgos'!O32</f>
        <v>ZONA DE RIESGO EXTREMA</v>
      </c>
      <c r="F28" s="28" t="str">
        <f>'Valoracion '!L55</f>
        <v>MAYOR</v>
      </c>
      <c r="G28" s="28" t="str">
        <f>'Valoracion '!N55</f>
        <v>POSIBLE</v>
      </c>
      <c r="H28" s="28"/>
      <c r="I28" s="28"/>
      <c r="J28" s="28"/>
      <c r="K28" s="28"/>
      <c r="L28" s="28"/>
      <c r="M28" s="28"/>
      <c r="N28" s="28" t="str">
        <f t="shared" si="0"/>
        <v>POSIBLEMAYOR</v>
      </c>
      <c r="O28" s="25" t="str">
        <f>'Valoracion '!P55</f>
        <v>ZONA DE RIESGO ALTA</v>
      </c>
    </row>
    <row r="29" spans="3:15" ht="76.5" customHeight="1">
      <c r="C29" s="25" t="str">
        <f>'Admón. Riesgos'!C33</f>
        <v>R23</v>
      </c>
      <c r="D29" s="173" t="str">
        <f>'Valoracion '!B59</f>
        <v>Información susceptible de manipulación o adulteración al momento de la vinculación del personal</v>
      </c>
      <c r="E29" s="25" t="str">
        <f>'Admón. Riesgos'!O33</f>
        <v>ZONA DE RIESGO EXTREMA</v>
      </c>
      <c r="F29" s="28" t="str">
        <f>'Valoracion '!L59</f>
        <v>MODERADO</v>
      </c>
      <c r="G29" s="28" t="str">
        <f>'Valoracion '!N59</f>
        <v>POSIBLE</v>
      </c>
      <c r="H29" s="28"/>
      <c r="I29" s="28"/>
      <c r="J29" s="28"/>
      <c r="K29" s="28"/>
      <c r="L29" s="28"/>
      <c r="M29" s="28"/>
      <c r="N29" s="28" t="str">
        <f>CONCATENATE(G29,F29)</f>
        <v>POSIBLEMODERADO</v>
      </c>
      <c r="O29" s="25" t="str">
        <f>'Valoracion '!P59</f>
        <v>ZONA DE RIESGO ALTA</v>
      </c>
    </row>
    <row r="30" spans="3:15" ht="76.5" customHeight="1">
      <c r="C30" s="25" t="str">
        <f>'Admón. Riesgos'!C34</f>
        <v>R24</v>
      </c>
      <c r="D30" s="173" t="str">
        <f>'Valoracion '!B60</f>
        <v>Usufructo para beneficio personal  con la utilización de bienes del estado y la no realización de eventos institucionales  </v>
      </c>
      <c r="E30" s="25" t="str">
        <f>'Admón. Riesgos'!O34</f>
        <v>ZONA DE RIESGO EXTREMA</v>
      </c>
      <c r="F30" s="28" t="str">
        <f>'Valoracion '!L59</f>
        <v>MODERADO</v>
      </c>
      <c r="G30" s="28" t="str">
        <f>'Valoracion '!N59</f>
        <v>POSIBLE</v>
      </c>
      <c r="H30" s="28"/>
      <c r="I30" s="28"/>
      <c r="J30" s="28"/>
      <c r="K30" s="28"/>
      <c r="L30" s="28"/>
      <c r="M30" s="28"/>
      <c r="N30" s="28" t="str">
        <f>CONCATENATE(G30,F30)</f>
        <v>POSIBLEMODERADO</v>
      </c>
      <c r="O30" s="25" t="str">
        <f>'Valoracion '!P59</f>
        <v>ZONA DE RIESGO ALTA</v>
      </c>
    </row>
    <row r="31" spans="3:15" ht="76.5" customHeight="1">
      <c r="C31" s="25" t="str">
        <f>'Admón. Riesgos'!C35</f>
        <v>R25</v>
      </c>
      <c r="D31" s="173" t="str">
        <f>'Admón. Riesgos'!D35</f>
        <v>Cohecho
Concusión
Prevaricato</v>
      </c>
      <c r="E31" s="25" t="str">
        <f>'Admón. Riesgos'!O35</f>
        <v>ZONA DE RIESGO EXTREMA</v>
      </c>
      <c r="F31" s="28" t="str">
        <f>'Valoracion '!L60</f>
        <v>MODERADO</v>
      </c>
      <c r="G31" s="28" t="str">
        <f>'Valoracion '!N60</f>
        <v>POSIBLE</v>
      </c>
      <c r="H31" s="28"/>
      <c r="I31" s="28"/>
      <c r="J31" s="28"/>
      <c r="K31" s="28"/>
      <c r="L31" s="28"/>
      <c r="M31" s="28"/>
      <c r="N31" s="28" t="str">
        <f t="shared" si="0"/>
        <v>POSIBLEMODERADO</v>
      </c>
      <c r="O31" s="25" t="str">
        <f>'Valoracion '!P60</f>
        <v>ZONA DE RIESGO ALTA</v>
      </c>
    </row>
    <row r="32" spans="3:15" ht="76.5" customHeight="1">
      <c r="C32" s="25" t="str">
        <f>'Admón. Riesgos'!C36</f>
        <v>R26</v>
      </c>
      <c r="D32" s="173" t="str">
        <f>'Admón. Riesgos'!D36</f>
        <v>Tráfico de influencias</v>
      </c>
      <c r="E32" s="25" t="str">
        <f>'Admón. Riesgos'!O36</f>
        <v>ZONA DE RIESGO EXTREMA</v>
      </c>
      <c r="F32" s="28" t="str">
        <f>'Valoracion '!L63</f>
        <v>MAYOR</v>
      </c>
      <c r="G32" s="28" t="str">
        <f>'Valoracion '!N63</f>
        <v>POSIBLE</v>
      </c>
      <c r="H32" s="28"/>
      <c r="I32" s="28"/>
      <c r="J32" s="28"/>
      <c r="K32" s="28"/>
      <c r="L32" s="28"/>
      <c r="M32" s="28"/>
      <c r="N32" s="28" t="str">
        <f t="shared" si="0"/>
        <v>POSIBLEMAYOR</v>
      </c>
      <c r="O32" s="25" t="str">
        <f>'Valoracion '!P63</f>
        <v>ZONA DE RIESGO MODERADA</v>
      </c>
    </row>
    <row r="33" spans="3:15" ht="76.5" customHeight="1" hidden="1">
      <c r="C33" s="25">
        <f>'Admón. Riesgos'!C38</f>
        <v>0</v>
      </c>
      <c r="D33" s="173"/>
      <c r="E33" s="25">
        <f>'Admón. Riesgos'!O38</f>
        <v>0</v>
      </c>
      <c r="F33" s="28" t="str">
        <f>'Valoracion '!L65</f>
        <v>MODERADO</v>
      </c>
      <c r="G33" s="28" t="str">
        <f>'Valoracion '!N65</f>
        <v>POSIBLE</v>
      </c>
      <c r="H33" s="28"/>
      <c r="I33" s="28"/>
      <c r="J33" s="28"/>
      <c r="K33" s="28"/>
      <c r="L33" s="28"/>
      <c r="M33" s="28"/>
      <c r="N33" s="28" t="str">
        <f t="shared" si="0"/>
        <v>POSIBLEMODERADO</v>
      </c>
      <c r="O33" s="25" t="str">
        <f>'Valoracion '!P65</f>
        <v>ZONA DE RIESGO ALTA</v>
      </c>
    </row>
    <row r="34" spans="3:15" ht="76.5" customHeight="1" hidden="1">
      <c r="C34" s="25">
        <f>'Admón. Riesgos'!C39</f>
        <v>0</v>
      </c>
      <c r="D34" s="173">
        <f>'Valoracion '!B67</f>
        <v>0</v>
      </c>
      <c r="E34" s="25">
        <f>'Admón. Riesgos'!O39</f>
        <v>0</v>
      </c>
      <c r="F34" s="28">
        <f>'Valoracion '!L67</f>
      </c>
      <c r="G34" s="28">
        <f>'Valoracion '!N67</f>
      </c>
      <c r="H34" s="28"/>
      <c r="I34" s="28"/>
      <c r="J34" s="28"/>
      <c r="K34" s="28"/>
      <c r="L34" s="28"/>
      <c r="M34" s="28"/>
      <c r="N34" s="28">
        <f t="shared" si="0"/>
      </c>
      <c r="O34" s="25">
        <f>'Valoracion '!P67</f>
        <v>0</v>
      </c>
    </row>
    <row r="35" spans="3:15" ht="76.5" customHeight="1" hidden="1">
      <c r="C35" s="25">
        <f>'Admón. Riesgos'!C40</f>
        <v>0</v>
      </c>
      <c r="D35" s="173">
        <f>'Valoracion '!B69</f>
        <v>0</v>
      </c>
      <c r="E35" s="25">
        <f>'Admón. Riesgos'!O40</f>
        <v>0</v>
      </c>
      <c r="F35" s="28">
        <f>'Valoracion '!L69</f>
      </c>
      <c r="G35" s="28">
        <f>'Valoracion '!N69</f>
      </c>
      <c r="H35" s="28"/>
      <c r="I35" s="28"/>
      <c r="J35" s="28"/>
      <c r="K35" s="28"/>
      <c r="L35" s="28"/>
      <c r="M35" s="28"/>
      <c r="N35" s="28">
        <f t="shared" si="0"/>
      </c>
      <c r="O35" s="25">
        <f>'Valoracion '!P69</f>
        <v>0</v>
      </c>
    </row>
    <row r="36" spans="3:15" ht="76.5" customHeight="1" hidden="1">
      <c r="C36" s="25">
        <f>'Admón. Riesgos'!C41</f>
        <v>0</v>
      </c>
      <c r="D36" s="173">
        <f>'Valoracion '!B71</f>
        <v>0</v>
      </c>
      <c r="E36" s="25">
        <f>'Admón. Riesgos'!O41</f>
        <v>0</v>
      </c>
      <c r="F36" s="28">
        <f>'Valoracion '!L71</f>
      </c>
      <c r="G36" s="28">
        <f>'Valoracion '!N71</f>
      </c>
      <c r="H36" s="28"/>
      <c r="I36" s="28"/>
      <c r="J36" s="28"/>
      <c r="K36" s="28"/>
      <c r="L36" s="28"/>
      <c r="M36" s="28"/>
      <c r="N36" s="28">
        <f t="shared" si="0"/>
      </c>
      <c r="O36" s="25">
        <f>'Valoracion '!P71</f>
        <v>0</v>
      </c>
    </row>
    <row r="37" spans="3:15" ht="76.5" customHeight="1" hidden="1">
      <c r="C37" s="25">
        <f>'Admón. Riesgos'!C42</f>
        <v>0</v>
      </c>
      <c r="D37" s="173">
        <f>'Valoracion '!B73</f>
        <v>0</v>
      </c>
      <c r="E37" s="25">
        <f>'Admón. Riesgos'!O42</f>
        <v>0</v>
      </c>
      <c r="F37" s="28">
        <f>'Valoracion '!L73</f>
      </c>
      <c r="G37" s="28">
        <f>'Valoracion '!N73</f>
      </c>
      <c r="H37" s="28"/>
      <c r="I37" s="28"/>
      <c r="J37" s="28"/>
      <c r="K37" s="28"/>
      <c r="L37" s="28"/>
      <c r="M37" s="28"/>
      <c r="N37" s="28">
        <f t="shared" si="0"/>
      </c>
      <c r="O37" s="25">
        <f>'Valoracion '!P73</f>
        <v>0</v>
      </c>
    </row>
    <row r="38" ht="76.5" customHeight="1"/>
    <row r="39" ht="76.5" customHeight="1"/>
    <row r="40" ht="76.5" customHeight="1"/>
    <row r="41" ht="76.5" customHeight="1"/>
    <row r="42" ht="76.5" customHeight="1"/>
    <row r="43" ht="76.5" customHeight="1"/>
  </sheetData>
  <sheetProtection/>
  <mergeCells count="4">
    <mergeCell ref="C5:C6"/>
    <mergeCell ref="D5:D6"/>
    <mergeCell ref="F5:O5"/>
    <mergeCell ref="C4:O4"/>
  </mergeCells>
  <conditionalFormatting sqref="E7:E37 O7:O37">
    <cfRule type="cellIs" priority="42" dxfId="37" operator="equal" stopIfTrue="1">
      <formula>"ZONA DE RIESGO IMPORTANTE"</formula>
    </cfRule>
    <cfRule type="cellIs" priority="43" dxfId="36" operator="equal" stopIfTrue="1">
      <formula>"ZONA DE RIESGO MODERADO"</formula>
    </cfRule>
    <cfRule type="cellIs" priority="44" dxfId="35" operator="equal" stopIfTrue="1">
      <formula>"ZONA DE RIESGO ACEPTABLE"</formula>
    </cfRule>
  </conditionalFormatting>
  <conditionalFormatting sqref="G7:M37">
    <cfRule type="cellIs" priority="39" dxfId="31" operator="equal" stopIfTrue="1">
      <formula>"FUERTE"</formula>
    </cfRule>
    <cfRule type="cellIs" priority="40" dxfId="30" operator="equal" stopIfTrue="1">
      <formula>"MODERADO"</formula>
    </cfRule>
    <cfRule type="cellIs" priority="41" dxfId="29" operator="equal" stopIfTrue="1">
      <formula>"LEVE"</formula>
    </cfRule>
  </conditionalFormatting>
  <conditionalFormatting sqref="F7:F37">
    <cfRule type="cellIs" priority="36" dxfId="31" operator="equal" stopIfTrue="1">
      <formula>"ALTA"</formula>
    </cfRule>
    <cfRule type="cellIs" priority="37" dxfId="30" operator="equal" stopIfTrue="1">
      <formula>"MEDIA"</formula>
    </cfRule>
    <cfRule type="cellIs" priority="38" dxfId="29" operator="equal" stopIfTrue="1">
      <formula>"BAJA"</formula>
    </cfRule>
  </conditionalFormatting>
  <conditionalFormatting sqref="E7:E37">
    <cfRule type="cellIs" priority="35" dxfId="1" operator="equal" stopIfTrue="1">
      <formula>"ZONA DE RIESGO INACEPTABLE"</formula>
    </cfRule>
  </conditionalFormatting>
  <conditionalFormatting sqref="O7:O37">
    <cfRule type="cellIs" priority="34" dxfId="1" operator="equal" stopIfTrue="1">
      <formula>"ZONA DE RIESGO INACEPTABLE"</formula>
    </cfRule>
  </conditionalFormatting>
  <conditionalFormatting sqref="E7:E37">
    <cfRule type="cellIs" priority="30" dxfId="1" operator="equal" stopIfTrue="1">
      <formula>"ZONA DE RIESGO INACEPTABLE"</formula>
    </cfRule>
    <cfRule type="cellIs" priority="31" dxfId="16" operator="equal" stopIfTrue="1">
      <formula>"ZONA DE RIESGO IMPORTANTE"</formula>
    </cfRule>
    <cfRule type="cellIs" priority="32" dxfId="15" operator="equal" stopIfTrue="1">
      <formula>"ZONA DE RIESGO MODERADO"</formula>
    </cfRule>
    <cfRule type="cellIs" priority="33" dxfId="14" operator="equal" stopIfTrue="1">
      <formula>"ZONA DE RIESGO ACEPTABLE"</formula>
    </cfRule>
  </conditionalFormatting>
  <conditionalFormatting sqref="E7:E37">
    <cfRule type="cellIs" priority="26" dxfId="4" operator="equal" stopIfTrue="1">
      <formula>"ZONA DE RIESGO BAJA"</formula>
    </cfRule>
    <cfRule type="cellIs" priority="27" dxfId="6" operator="equal" stopIfTrue="1">
      <formula>"ZONA DE RIESGO MODERADA"</formula>
    </cfRule>
    <cfRule type="cellIs" priority="28" dxfId="0" operator="equal" stopIfTrue="1">
      <formula>"ZONA DE RIESGO ALTA"</formula>
    </cfRule>
    <cfRule type="cellIs" priority="29" dxfId="1" operator="equal" stopIfTrue="1">
      <formula>"ZONA DE RIESGO EXTREMA"</formula>
    </cfRule>
  </conditionalFormatting>
  <conditionalFormatting sqref="O7:O37">
    <cfRule type="cellIs" priority="25" dxfId="1" operator="equal" stopIfTrue="1">
      <formula>"ZONA DE RIESGO INACEPTABLE"</formula>
    </cfRule>
  </conditionalFormatting>
  <conditionalFormatting sqref="O7:O37">
    <cfRule type="cellIs" priority="21" dxfId="1" operator="equal" stopIfTrue="1">
      <formula>"ZONA DE RIESGO INACEPTABLE"</formula>
    </cfRule>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O7:O37">
    <cfRule type="cellIs" priority="17" dxfId="4" operator="equal" stopIfTrue="1">
      <formula>"ZONA DE RIESGO BAJA"</formula>
    </cfRule>
    <cfRule type="cellIs" priority="18" dxfId="6" operator="equal" stopIfTrue="1">
      <formula>"ZONA DE RIESGO MODERADA"</formula>
    </cfRule>
    <cfRule type="cellIs" priority="19" dxfId="0" operator="equal" stopIfTrue="1">
      <formula>"ZONA DE RIESGO ALTA"</formula>
    </cfRule>
    <cfRule type="cellIs" priority="20" dxfId="1" operator="equal" stopIfTrue="1">
      <formula>"ZONA DE RIESGO EXTREMA"</formula>
    </cfRule>
  </conditionalFormatting>
  <conditionalFormatting sqref="F7:F37">
    <cfRule type="cellIs" priority="9" dxfId="4" operator="equal" stopIfTrue="1">
      <formula>"IMPROBABLE"</formula>
    </cfRule>
    <cfRule type="cellIs" priority="10" dxfId="3" operator="equal" stopIfTrue="1">
      <formula>"RARO"</formula>
    </cfRule>
    <cfRule type="cellIs" priority="11" dxfId="1" operator="equal" stopIfTrue="1">
      <formula>"CASI CERTEZA"</formula>
    </cfRule>
    <cfRule type="cellIs" priority="12" dxfId="6" operator="equal" stopIfTrue="1">
      <formula>"POSIBLE"</formula>
    </cfRule>
    <cfRule type="cellIs" priority="13" dxfId="0" operator="equal" stopIfTrue="1">
      <formula>"PROBABLE"</formula>
    </cfRule>
  </conditionalFormatting>
  <conditionalFormatting sqref="G7:G37">
    <cfRule type="cellIs" priority="1" dxfId="4" operator="equal" stopIfTrue="1">
      <formula>"MENOR"</formula>
    </cfRule>
    <cfRule type="cellIs" priority="2" dxfId="3" operator="equal" stopIfTrue="1">
      <formula>"INSIGNIFICANTE"</formula>
    </cfRule>
    <cfRule type="cellIs" priority="3" dxfId="2" operator="equal" stopIfTrue="1">
      <formula>"MENOR"</formula>
    </cfRule>
    <cfRule type="cellIs" priority="4" dxfId="1" operator="equal" stopIfTrue="1">
      <formula>"CATASTROFICO"</formula>
    </cfRule>
    <cfRule type="cellIs" priority="5" dxfId="0" operator="equal" stopIfTrue="1">
      <formula>"MAYOR"</formula>
    </cfRule>
  </conditionalFormatting>
  <printOptions horizontalCentered="1"/>
  <pageMargins left="0.7086614173228347" right="0.7086614173228347" top="0.5511811023622047" bottom="0.4330708661417323" header="0.31496062992125984" footer="0.31496062992125984"/>
  <pageSetup horizontalDpi="600" verticalDpi="600" orientation="landscape" paperSize="9" scale="29" r:id="rId1"/>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70" customWidth="1"/>
    <col min="2" max="2" width="34.421875" style="69" customWidth="1"/>
    <col min="3" max="3" width="16.8515625" style="70" customWidth="1"/>
    <col min="4" max="4" width="17.28125" style="70" customWidth="1"/>
    <col min="5" max="5" width="23.00390625" style="70" customWidth="1"/>
    <col min="6" max="6" width="26.8515625" style="71" customWidth="1"/>
    <col min="7" max="7" width="21.421875" style="71" customWidth="1"/>
    <col min="8" max="8" width="19.8515625" style="71" customWidth="1"/>
    <col min="9" max="9" width="17.421875" style="70" customWidth="1"/>
    <col min="10" max="10" width="17.7109375" style="70" customWidth="1"/>
    <col min="11" max="11" width="15.7109375" style="70" customWidth="1"/>
    <col min="12" max="12" width="14.8515625" style="70" customWidth="1"/>
    <col min="13" max="16384" width="11.421875" style="70" customWidth="1"/>
  </cols>
  <sheetData>
    <row r="1" spans="1:12" s="62" customFormat="1" ht="14.25" customHeight="1">
      <c r="A1" s="499" t="s">
        <v>27</v>
      </c>
      <c r="B1" s="500"/>
      <c r="C1" s="500"/>
      <c r="D1" s="500"/>
      <c r="E1" s="500"/>
      <c r="F1" s="500"/>
      <c r="G1" s="500"/>
      <c r="H1" s="500"/>
      <c r="I1" s="500"/>
      <c r="J1" s="500"/>
      <c r="K1" s="500"/>
      <c r="L1" s="501"/>
    </row>
    <row r="2" spans="1:12" s="63" customFormat="1" ht="11.25">
      <c r="A2" s="502"/>
      <c r="B2" s="503"/>
      <c r="C2" s="503"/>
      <c r="D2" s="503"/>
      <c r="E2" s="503"/>
      <c r="F2" s="503"/>
      <c r="G2" s="503"/>
      <c r="H2" s="503"/>
      <c r="I2" s="503"/>
      <c r="J2" s="503"/>
      <c r="K2" s="503"/>
      <c r="L2" s="504"/>
    </row>
    <row r="3" spans="1:12" s="63" customFormat="1" ht="12" thickBot="1">
      <c r="A3" s="505"/>
      <c r="B3" s="506"/>
      <c r="C3" s="506"/>
      <c r="D3" s="506"/>
      <c r="E3" s="506"/>
      <c r="F3" s="506"/>
      <c r="G3" s="506"/>
      <c r="H3" s="506"/>
      <c r="I3" s="506"/>
      <c r="J3" s="506"/>
      <c r="K3" s="506"/>
      <c r="L3" s="507"/>
    </row>
    <row r="4" spans="1:12" s="63" customFormat="1" ht="11.25">
      <c r="A4" s="508"/>
      <c r="B4" s="509"/>
      <c r="C4" s="509"/>
      <c r="D4" s="509"/>
      <c r="E4" s="509"/>
      <c r="F4" s="509"/>
      <c r="G4" s="509"/>
      <c r="H4" s="509"/>
      <c r="I4" s="509"/>
      <c r="J4" s="509"/>
      <c r="K4" s="509"/>
      <c r="L4" s="510"/>
    </row>
    <row r="5" spans="1:12" s="68" customFormat="1" ht="12" thickBot="1">
      <c r="A5" s="64" t="s">
        <v>28</v>
      </c>
      <c r="B5" s="65" t="s">
        <v>21</v>
      </c>
      <c r="C5" s="66" t="s">
        <v>29</v>
      </c>
      <c r="D5" s="66" t="s">
        <v>30</v>
      </c>
      <c r="E5" s="66" t="s">
        <v>31</v>
      </c>
      <c r="F5" s="66" t="s">
        <v>32</v>
      </c>
      <c r="G5" s="66" t="s">
        <v>33</v>
      </c>
      <c r="H5" s="66" t="s">
        <v>34</v>
      </c>
      <c r="I5" s="66" t="s">
        <v>35</v>
      </c>
      <c r="J5" s="66" t="s">
        <v>36</v>
      </c>
      <c r="K5" s="66" t="s">
        <v>37</v>
      </c>
      <c r="L5" s="67" t="s">
        <v>38</v>
      </c>
    </row>
    <row r="6" spans="1:12" s="69" customFormat="1" ht="15" customHeight="1">
      <c r="A6" s="44"/>
      <c r="B6" s="45"/>
      <c r="C6" s="46"/>
      <c r="D6" s="46"/>
      <c r="E6" s="45"/>
      <c r="F6" s="47"/>
      <c r="G6" s="47"/>
      <c r="H6" s="47"/>
      <c r="I6" s="47"/>
      <c r="J6" s="47"/>
      <c r="K6" s="47"/>
      <c r="L6" s="48"/>
    </row>
    <row r="7" spans="1:12" s="69" customFormat="1" ht="15" customHeight="1">
      <c r="A7" s="49"/>
      <c r="B7" s="16"/>
      <c r="C7" s="13"/>
      <c r="D7" s="13"/>
      <c r="E7" s="16"/>
      <c r="F7" s="12"/>
      <c r="G7" s="12"/>
      <c r="H7" s="12"/>
      <c r="I7" s="12"/>
      <c r="J7" s="12"/>
      <c r="K7" s="12"/>
      <c r="L7" s="50"/>
    </row>
    <row r="8" spans="1:12" s="69" customFormat="1" ht="15" customHeight="1">
      <c r="A8" s="49"/>
      <c r="B8" s="16"/>
      <c r="C8" s="13"/>
      <c r="D8" s="13"/>
      <c r="E8" s="16"/>
      <c r="F8" s="12"/>
      <c r="G8" s="12"/>
      <c r="H8" s="12"/>
      <c r="I8" s="12"/>
      <c r="J8" s="12"/>
      <c r="K8" s="12"/>
      <c r="L8" s="50"/>
    </row>
    <row r="9" spans="1:12" s="69" customFormat="1" ht="15" customHeight="1">
      <c r="A9" s="49"/>
      <c r="B9" s="16"/>
      <c r="C9" s="13"/>
      <c r="D9" s="13"/>
      <c r="E9" s="16"/>
      <c r="F9" s="15"/>
      <c r="G9" s="15"/>
      <c r="H9" s="15"/>
      <c r="I9" s="17"/>
      <c r="J9" s="12"/>
      <c r="K9" s="12"/>
      <c r="L9" s="50"/>
    </row>
    <row r="10" spans="1:12" s="69" customFormat="1" ht="15" customHeight="1">
      <c r="A10" s="49"/>
      <c r="B10" s="16"/>
      <c r="C10" s="13"/>
      <c r="D10" s="13"/>
      <c r="E10" s="16"/>
      <c r="F10" s="15"/>
      <c r="G10" s="15"/>
      <c r="H10" s="15"/>
      <c r="I10" s="17"/>
      <c r="J10" s="12"/>
      <c r="K10" s="12"/>
      <c r="L10" s="50"/>
    </row>
    <row r="11" spans="1:12" s="69" customFormat="1" ht="15" customHeight="1">
      <c r="A11" s="51"/>
      <c r="B11" s="13"/>
      <c r="C11" s="13"/>
      <c r="D11" s="13"/>
      <c r="E11" s="13"/>
      <c r="F11" s="15"/>
      <c r="G11" s="15"/>
      <c r="H11" s="15"/>
      <c r="I11" s="14"/>
      <c r="J11" s="15"/>
      <c r="K11" s="15"/>
      <c r="L11" s="53"/>
    </row>
    <row r="12" spans="1:12" s="69" customFormat="1" ht="15" customHeight="1">
      <c r="A12" s="51"/>
      <c r="B12" s="13"/>
      <c r="C12" s="13"/>
      <c r="D12" s="13"/>
      <c r="E12" s="13"/>
      <c r="F12" s="15"/>
      <c r="G12" s="15"/>
      <c r="H12" s="15"/>
      <c r="I12" s="14"/>
      <c r="J12" s="15"/>
      <c r="K12" s="15"/>
      <c r="L12" s="53"/>
    </row>
    <row r="13" spans="1:12" s="69" customFormat="1" ht="15" customHeight="1">
      <c r="A13" s="51"/>
      <c r="B13" s="13"/>
      <c r="C13" s="13"/>
      <c r="D13" s="13"/>
      <c r="E13" s="13"/>
      <c r="F13" s="15"/>
      <c r="G13" s="15"/>
      <c r="H13" s="15"/>
      <c r="I13" s="14"/>
      <c r="J13" s="15"/>
      <c r="K13" s="15"/>
      <c r="L13" s="53"/>
    </row>
    <row r="14" spans="1:12" s="69" customFormat="1" ht="15" customHeight="1">
      <c r="A14" s="51"/>
      <c r="B14" s="13"/>
      <c r="C14" s="13"/>
      <c r="D14" s="13"/>
      <c r="E14" s="13"/>
      <c r="F14" s="15"/>
      <c r="G14" s="15"/>
      <c r="H14" s="15"/>
      <c r="I14" s="14"/>
      <c r="J14" s="15"/>
      <c r="K14" s="15"/>
      <c r="L14" s="53"/>
    </row>
    <row r="15" spans="1:12" s="69" customFormat="1" ht="15" customHeight="1">
      <c r="A15" s="51"/>
      <c r="B15" s="13"/>
      <c r="C15" s="13"/>
      <c r="D15" s="13"/>
      <c r="E15" s="13"/>
      <c r="F15" s="15"/>
      <c r="G15" s="15"/>
      <c r="H15" s="15"/>
      <c r="I15" s="14"/>
      <c r="J15" s="15"/>
      <c r="K15" s="15"/>
      <c r="L15" s="53"/>
    </row>
    <row r="16" spans="1:12" s="69" customFormat="1" ht="15" customHeight="1">
      <c r="A16" s="51"/>
      <c r="B16" s="13"/>
      <c r="C16" s="13"/>
      <c r="D16" s="13"/>
      <c r="E16" s="13"/>
      <c r="F16" s="15"/>
      <c r="G16" s="15"/>
      <c r="H16" s="15"/>
      <c r="I16" s="14"/>
      <c r="J16" s="15"/>
      <c r="K16" s="15"/>
      <c r="L16" s="53"/>
    </row>
    <row r="17" spans="1:12" s="69" customFormat="1" ht="15" customHeight="1">
      <c r="A17" s="51"/>
      <c r="B17" s="13"/>
      <c r="C17" s="13"/>
      <c r="D17" s="13"/>
      <c r="E17" s="13"/>
      <c r="F17" s="12"/>
      <c r="G17" s="13"/>
      <c r="H17" s="15"/>
      <c r="I17" s="14"/>
      <c r="J17" s="17"/>
      <c r="K17" s="17"/>
      <c r="L17" s="52"/>
    </row>
    <row r="18" spans="1:12" s="69" customFormat="1" ht="15" customHeight="1">
      <c r="A18" s="51"/>
      <c r="B18" s="13"/>
      <c r="C18" s="13"/>
      <c r="D18" s="13"/>
      <c r="E18" s="13"/>
      <c r="F18" s="12"/>
      <c r="G18" s="13"/>
      <c r="H18" s="15"/>
      <c r="I18" s="14"/>
      <c r="J18" s="17"/>
      <c r="K18" s="17"/>
      <c r="L18" s="52"/>
    </row>
    <row r="19" spans="1:12" s="69" customFormat="1" ht="15" customHeight="1">
      <c r="A19" s="51"/>
      <c r="B19" s="13"/>
      <c r="C19" s="13"/>
      <c r="D19" s="13"/>
      <c r="E19" s="13"/>
      <c r="F19" s="12"/>
      <c r="G19" s="13"/>
      <c r="H19" s="15"/>
      <c r="I19" s="14"/>
      <c r="J19" s="17"/>
      <c r="K19" s="17"/>
      <c r="L19" s="52"/>
    </row>
    <row r="20" spans="1:12" s="69" customFormat="1" ht="15" customHeight="1">
      <c r="A20" s="51"/>
      <c r="B20" s="13"/>
      <c r="C20" s="13"/>
      <c r="D20" s="13"/>
      <c r="E20" s="13"/>
      <c r="F20" s="12"/>
      <c r="G20" s="13"/>
      <c r="H20" s="15"/>
      <c r="I20" s="14"/>
      <c r="J20" s="43"/>
      <c r="K20" s="43"/>
      <c r="L20" s="54"/>
    </row>
    <row r="21" spans="1:12" s="69" customFormat="1" ht="15" customHeight="1" thickBot="1">
      <c r="A21" s="55"/>
      <c r="B21" s="56"/>
      <c r="C21" s="56"/>
      <c r="D21" s="56"/>
      <c r="E21" s="56"/>
      <c r="F21" s="57"/>
      <c r="G21" s="56"/>
      <c r="H21" s="58"/>
      <c r="I21" s="59"/>
      <c r="J21" s="60"/>
      <c r="K21" s="60"/>
      <c r="L21" s="61"/>
    </row>
    <row r="22" spans="6:8" s="69" customFormat="1" ht="15" customHeight="1">
      <c r="F22" s="18"/>
      <c r="G22" s="18"/>
      <c r="H22" s="18"/>
    </row>
    <row r="23" spans="6:8" s="69" customFormat="1" ht="15" customHeight="1">
      <c r="F23" s="18"/>
      <c r="G23" s="18"/>
      <c r="H23" s="18"/>
    </row>
    <row r="24" spans="6:8" s="69" customFormat="1" ht="15" customHeight="1">
      <c r="F24" s="18"/>
      <c r="G24" s="18"/>
      <c r="H24" s="18"/>
    </row>
    <row r="25" spans="6:8" s="69" customFormat="1" ht="15" customHeight="1">
      <c r="F25" s="18"/>
      <c r="G25" s="18"/>
      <c r="H25" s="18"/>
    </row>
    <row r="26" spans="6:8" s="69" customFormat="1" ht="15" customHeight="1">
      <c r="F26" s="18"/>
      <c r="G26" s="18"/>
      <c r="H26" s="18"/>
    </row>
    <row r="27" spans="6:8" s="69" customFormat="1" ht="15" customHeight="1">
      <c r="F27" s="18"/>
      <c r="G27" s="18"/>
      <c r="H27" s="18"/>
    </row>
    <row r="28" spans="6:8" s="69" customFormat="1" ht="15" customHeight="1">
      <c r="F28" s="18"/>
      <c r="G28" s="18"/>
      <c r="H28" s="18"/>
    </row>
    <row r="29" spans="6:8" s="69" customFormat="1" ht="15" customHeight="1">
      <c r="F29" s="18"/>
      <c r="G29" s="18"/>
      <c r="H29" s="18"/>
    </row>
    <row r="30" spans="6:8" s="69" customFormat="1" ht="15" customHeight="1">
      <c r="F30" s="18"/>
      <c r="G30" s="18"/>
      <c r="H30" s="18"/>
    </row>
    <row r="31" spans="6:8" s="69" customFormat="1" ht="15" customHeight="1">
      <c r="F31" s="18"/>
      <c r="G31" s="18"/>
      <c r="H31" s="18"/>
    </row>
    <row r="32" spans="6:8" s="69" customFormat="1" ht="15" customHeight="1">
      <c r="F32" s="18"/>
      <c r="G32" s="18"/>
      <c r="H32" s="18"/>
    </row>
    <row r="33" spans="6:8" s="69" customFormat="1" ht="15" customHeight="1">
      <c r="F33" s="18"/>
      <c r="G33" s="18"/>
      <c r="H33" s="18"/>
    </row>
    <row r="34" spans="6:8" s="69" customFormat="1" ht="15" customHeight="1">
      <c r="F34" s="18"/>
      <c r="G34" s="18"/>
      <c r="H34" s="18"/>
    </row>
    <row r="35" spans="6:8" s="69" customFormat="1" ht="15" customHeight="1">
      <c r="F35" s="18"/>
      <c r="G35" s="18"/>
      <c r="H35" s="18"/>
    </row>
    <row r="36" spans="6:8" s="69" customFormat="1" ht="15" customHeight="1">
      <c r="F36" s="18"/>
      <c r="G36" s="18"/>
      <c r="H36" s="18"/>
    </row>
    <row r="37" spans="6:8" s="69" customFormat="1" ht="15" customHeight="1">
      <c r="F37" s="18"/>
      <c r="G37" s="18"/>
      <c r="H37" s="18"/>
    </row>
    <row r="38" spans="6:8" s="69" customFormat="1" ht="15" customHeight="1">
      <c r="F38" s="18"/>
      <c r="G38" s="18"/>
      <c r="H38" s="18"/>
    </row>
    <row r="39" spans="6:8" s="69" customFormat="1" ht="15" customHeight="1">
      <c r="F39" s="18"/>
      <c r="G39" s="18"/>
      <c r="H39" s="18"/>
    </row>
    <row r="40" spans="6:8" s="69" customFormat="1" ht="15" customHeight="1">
      <c r="F40" s="18"/>
      <c r="G40" s="18"/>
      <c r="H40" s="18"/>
    </row>
    <row r="41" spans="6:8" s="69" customFormat="1" ht="15" customHeight="1">
      <c r="F41" s="18"/>
      <c r="G41" s="18"/>
      <c r="H41" s="18"/>
    </row>
    <row r="42" spans="6:8" s="69" customFormat="1" ht="15" customHeight="1">
      <c r="F42" s="18"/>
      <c r="G42" s="18"/>
      <c r="H42" s="18"/>
    </row>
    <row r="43" spans="6:8" s="69" customFormat="1" ht="15" customHeight="1">
      <c r="F43" s="18"/>
      <c r="G43" s="18"/>
      <c r="H43" s="18"/>
    </row>
    <row r="44" spans="6:8" s="69" customFormat="1" ht="15" customHeight="1">
      <c r="F44" s="18"/>
      <c r="G44" s="18"/>
      <c r="H44" s="18"/>
    </row>
    <row r="45" spans="6:8" s="69" customFormat="1" ht="15" customHeight="1">
      <c r="F45" s="18"/>
      <c r="G45" s="18"/>
      <c r="H45" s="18"/>
    </row>
    <row r="46" spans="6:8" s="69" customFormat="1" ht="15" customHeight="1">
      <c r="F46" s="18"/>
      <c r="G46" s="18"/>
      <c r="H46" s="18"/>
    </row>
    <row r="47" spans="6:8" s="69" customFormat="1" ht="15" customHeight="1">
      <c r="F47" s="18"/>
      <c r="G47" s="18"/>
      <c r="H47" s="18"/>
    </row>
    <row r="48" spans="6:8" s="69" customFormat="1" ht="15" customHeight="1">
      <c r="F48" s="18"/>
      <c r="G48" s="18"/>
      <c r="H48" s="18"/>
    </row>
    <row r="49" spans="6:8" s="69" customFormat="1" ht="15" customHeight="1">
      <c r="F49" s="18"/>
      <c r="G49" s="18"/>
      <c r="H49" s="18"/>
    </row>
    <row r="50" spans="6:8" s="69" customFormat="1" ht="15" customHeight="1">
      <c r="F50" s="18"/>
      <c r="G50" s="18"/>
      <c r="H50" s="18"/>
    </row>
    <row r="51" spans="6:8" s="69" customFormat="1" ht="15" customHeight="1">
      <c r="F51" s="18"/>
      <c r="G51" s="18"/>
      <c r="H51" s="18"/>
    </row>
    <row r="52" spans="6:8" s="69" customFormat="1" ht="15" customHeight="1">
      <c r="F52" s="18"/>
      <c r="G52" s="18"/>
      <c r="H52" s="18"/>
    </row>
    <row r="53" spans="6:8" s="69" customFormat="1" ht="15" customHeight="1">
      <c r="F53" s="18"/>
      <c r="G53" s="18"/>
      <c r="H53" s="18"/>
    </row>
    <row r="54" spans="6:8" s="69" customFormat="1" ht="15" customHeight="1">
      <c r="F54" s="18"/>
      <c r="G54" s="18"/>
      <c r="H54" s="18"/>
    </row>
    <row r="55" spans="6:8" s="69" customFormat="1" ht="15" customHeight="1">
      <c r="F55" s="18"/>
      <c r="G55" s="18"/>
      <c r="H55" s="18"/>
    </row>
    <row r="56" spans="6:8" s="69" customFormat="1" ht="15" customHeight="1">
      <c r="F56" s="18"/>
      <c r="G56" s="18"/>
      <c r="H56" s="18"/>
    </row>
    <row r="57" spans="6:8" s="69" customFormat="1" ht="15" customHeight="1">
      <c r="F57" s="18"/>
      <c r="G57" s="18"/>
      <c r="H57" s="18"/>
    </row>
    <row r="58" spans="6:8" s="69" customFormat="1" ht="15" customHeight="1">
      <c r="F58" s="18"/>
      <c r="G58" s="18"/>
      <c r="H58" s="18"/>
    </row>
    <row r="59" spans="6:8" s="69" customFormat="1" ht="15" customHeight="1">
      <c r="F59" s="18"/>
      <c r="G59" s="18"/>
      <c r="H59" s="18"/>
    </row>
    <row r="60" spans="6:8" s="69" customFormat="1" ht="15" customHeight="1">
      <c r="F60" s="18"/>
      <c r="G60" s="18"/>
      <c r="H60" s="18"/>
    </row>
    <row r="61" spans="6:8" s="69" customFormat="1" ht="15" customHeight="1">
      <c r="F61" s="18"/>
      <c r="G61" s="18"/>
      <c r="H61" s="18"/>
    </row>
    <row r="62" spans="6:8" s="69" customFormat="1" ht="15" customHeight="1">
      <c r="F62" s="18"/>
      <c r="G62" s="18"/>
      <c r="H62" s="18"/>
    </row>
    <row r="63" spans="6:8" s="69" customFormat="1" ht="15" customHeight="1">
      <c r="F63" s="18"/>
      <c r="G63" s="18"/>
      <c r="H63" s="18"/>
    </row>
    <row r="64" spans="6:8" s="69" customFormat="1" ht="15" customHeight="1">
      <c r="F64" s="18"/>
      <c r="G64" s="18"/>
      <c r="H64" s="18"/>
    </row>
    <row r="65" spans="6:8" s="69" customFormat="1" ht="15" customHeight="1">
      <c r="F65" s="18"/>
      <c r="G65" s="18"/>
      <c r="H65" s="18"/>
    </row>
    <row r="66" spans="6:8" s="69" customFormat="1" ht="15" customHeight="1">
      <c r="F66" s="18"/>
      <c r="G66" s="18"/>
      <c r="H66" s="18"/>
    </row>
    <row r="67" spans="6:8" s="69" customFormat="1" ht="15" customHeight="1">
      <c r="F67" s="18"/>
      <c r="G67" s="18"/>
      <c r="H67" s="18"/>
    </row>
    <row r="68" spans="6:8" s="69" customFormat="1" ht="15" customHeight="1">
      <c r="F68" s="18"/>
      <c r="G68" s="18"/>
      <c r="H68" s="18"/>
    </row>
    <row r="69" spans="6:8" s="69" customFormat="1" ht="15" customHeight="1">
      <c r="F69" s="18"/>
      <c r="G69" s="18"/>
      <c r="H69" s="18"/>
    </row>
    <row r="70" spans="6:8" s="69" customFormat="1" ht="15" customHeight="1">
      <c r="F70" s="18"/>
      <c r="G70" s="18"/>
      <c r="H70" s="18"/>
    </row>
    <row r="71" spans="6:8" s="69" customFormat="1" ht="15" customHeight="1">
      <c r="F71" s="18"/>
      <c r="G71" s="18"/>
      <c r="H71" s="18"/>
    </row>
    <row r="72" spans="6:8" s="69" customFormat="1" ht="15" customHeight="1">
      <c r="F72" s="18"/>
      <c r="G72" s="18"/>
      <c r="H72" s="18"/>
    </row>
    <row r="73" spans="6:8" s="69" customFormat="1" ht="15" customHeight="1">
      <c r="F73" s="18"/>
      <c r="G73" s="18"/>
      <c r="H73" s="18"/>
    </row>
    <row r="74" spans="6:8" s="69" customFormat="1" ht="15" customHeight="1">
      <c r="F74" s="18"/>
      <c r="G74" s="18"/>
      <c r="H74" s="18"/>
    </row>
    <row r="75" spans="6:8" s="69" customFormat="1" ht="15" customHeight="1">
      <c r="F75" s="18"/>
      <c r="G75" s="18"/>
      <c r="H75" s="18"/>
    </row>
    <row r="76" spans="6:8" s="69" customFormat="1" ht="15" customHeight="1">
      <c r="F76" s="18"/>
      <c r="G76" s="18"/>
      <c r="H76" s="18"/>
    </row>
    <row r="77" spans="6:8" s="69" customFormat="1" ht="15" customHeight="1">
      <c r="F77" s="18"/>
      <c r="G77" s="18"/>
      <c r="H77" s="18"/>
    </row>
    <row r="78" spans="6:8" s="69" customFormat="1" ht="15" customHeight="1">
      <c r="F78" s="18"/>
      <c r="G78" s="18"/>
      <c r="H78" s="18"/>
    </row>
    <row r="79" spans="6:8" s="69" customFormat="1" ht="15" customHeight="1">
      <c r="F79" s="18"/>
      <c r="G79" s="18"/>
      <c r="H79" s="18"/>
    </row>
    <row r="80" spans="6:8" s="69" customFormat="1" ht="15" customHeight="1">
      <c r="F80" s="18"/>
      <c r="G80" s="18"/>
      <c r="H80" s="18"/>
    </row>
    <row r="81" spans="6:8" s="69" customFormat="1" ht="15" customHeight="1">
      <c r="F81" s="18"/>
      <c r="G81" s="18"/>
      <c r="H81" s="18"/>
    </row>
    <row r="82" spans="6:8" s="69" customFormat="1" ht="15" customHeight="1">
      <c r="F82" s="18"/>
      <c r="G82" s="18"/>
      <c r="H82" s="18"/>
    </row>
    <row r="83" spans="6:8" s="69" customFormat="1" ht="15" customHeight="1">
      <c r="F83" s="18"/>
      <c r="G83" s="18"/>
      <c r="H83" s="18"/>
    </row>
    <row r="84" spans="6:8" s="69" customFormat="1" ht="15" customHeight="1">
      <c r="F84" s="18"/>
      <c r="G84" s="18"/>
      <c r="H84" s="18"/>
    </row>
    <row r="85" spans="6:8" s="69" customFormat="1" ht="15" customHeight="1">
      <c r="F85" s="18"/>
      <c r="G85" s="18"/>
      <c r="H85" s="18"/>
    </row>
    <row r="86" spans="6:8" s="69" customFormat="1" ht="15" customHeight="1">
      <c r="F86" s="18"/>
      <c r="G86" s="18"/>
      <c r="H86" s="18"/>
    </row>
    <row r="87" spans="6:8" s="69" customFormat="1" ht="15" customHeight="1">
      <c r="F87" s="18"/>
      <c r="G87" s="18"/>
      <c r="H87" s="18"/>
    </row>
    <row r="88" spans="6:8" s="69" customFormat="1" ht="15" customHeight="1">
      <c r="F88" s="18"/>
      <c r="G88" s="18"/>
      <c r="H88" s="18"/>
    </row>
    <row r="89" spans="6:8" s="69" customFormat="1" ht="15" customHeight="1">
      <c r="F89" s="18"/>
      <c r="G89" s="18"/>
      <c r="H89" s="18"/>
    </row>
    <row r="90" spans="6:8" s="69" customFormat="1" ht="15" customHeight="1">
      <c r="F90" s="18"/>
      <c r="G90" s="18"/>
      <c r="H90" s="18"/>
    </row>
    <row r="91" spans="6:8" s="69" customFormat="1" ht="15" customHeight="1">
      <c r="F91" s="18"/>
      <c r="G91" s="18"/>
      <c r="H91" s="18"/>
    </row>
    <row r="92" spans="6:8" s="69" customFormat="1" ht="15" customHeight="1">
      <c r="F92" s="18"/>
      <c r="G92" s="18"/>
      <c r="H92" s="18"/>
    </row>
    <row r="93" spans="6:8" s="69" customFormat="1" ht="15" customHeight="1">
      <c r="F93" s="18"/>
      <c r="G93" s="18"/>
      <c r="H93" s="18"/>
    </row>
    <row r="94" spans="6:8" s="69" customFormat="1" ht="15" customHeight="1">
      <c r="F94" s="18"/>
      <c r="G94" s="18"/>
      <c r="H94" s="18"/>
    </row>
    <row r="95" spans="6:8" s="69" customFormat="1" ht="15" customHeight="1">
      <c r="F95" s="18"/>
      <c r="G95" s="18"/>
      <c r="H95" s="18"/>
    </row>
    <row r="96" spans="6:8" s="69" customFormat="1" ht="15" customHeight="1">
      <c r="F96" s="18"/>
      <c r="G96" s="18"/>
      <c r="H96" s="18"/>
    </row>
    <row r="97" spans="6:8" s="69" customFormat="1" ht="15" customHeight="1">
      <c r="F97" s="18"/>
      <c r="G97" s="18"/>
      <c r="H97" s="18"/>
    </row>
    <row r="98" spans="6:8" s="69" customFormat="1" ht="15" customHeight="1">
      <c r="F98" s="18"/>
      <c r="G98" s="18"/>
      <c r="H98" s="18"/>
    </row>
    <row r="99" spans="6:8" s="69" customFormat="1" ht="15" customHeight="1">
      <c r="F99" s="18"/>
      <c r="G99" s="18"/>
      <c r="H99" s="18"/>
    </row>
    <row r="100" spans="6:8" s="69" customFormat="1" ht="15" customHeight="1">
      <c r="F100" s="18"/>
      <c r="G100" s="18"/>
      <c r="H100" s="18"/>
    </row>
    <row r="101" spans="6:8" s="69" customFormat="1" ht="15" customHeight="1">
      <c r="F101" s="18"/>
      <c r="G101" s="18"/>
      <c r="H101" s="18"/>
    </row>
    <row r="102" spans="6:8" s="69" customFormat="1" ht="15" customHeight="1">
      <c r="F102" s="18"/>
      <c r="G102" s="18"/>
      <c r="H102" s="18"/>
    </row>
    <row r="103" spans="6:8" s="69" customFormat="1" ht="15" customHeight="1">
      <c r="F103" s="18"/>
      <c r="G103" s="18"/>
      <c r="H103" s="18"/>
    </row>
    <row r="104" spans="6:8" s="69" customFormat="1" ht="15" customHeight="1">
      <c r="F104" s="18"/>
      <c r="G104" s="18"/>
      <c r="H104" s="18"/>
    </row>
    <row r="105" spans="6:8" s="69" customFormat="1" ht="15" customHeight="1">
      <c r="F105" s="18"/>
      <c r="G105" s="18"/>
      <c r="H105" s="18"/>
    </row>
    <row r="106" spans="6:8" s="69" customFormat="1" ht="15" customHeight="1">
      <c r="F106" s="18"/>
      <c r="G106" s="18"/>
      <c r="H106" s="18"/>
    </row>
    <row r="107" spans="6:8" s="69" customFormat="1" ht="15" customHeight="1">
      <c r="F107" s="18"/>
      <c r="G107" s="18"/>
      <c r="H107" s="18"/>
    </row>
    <row r="108" spans="6:8" s="69" customFormat="1" ht="15" customHeight="1">
      <c r="F108" s="18"/>
      <c r="G108" s="18"/>
      <c r="H108" s="18"/>
    </row>
    <row r="109" spans="6:8" s="69" customFormat="1" ht="15" customHeight="1">
      <c r="F109" s="18"/>
      <c r="G109" s="18"/>
      <c r="H109" s="18"/>
    </row>
    <row r="110" spans="6:8" s="69" customFormat="1" ht="15" customHeight="1">
      <c r="F110" s="18"/>
      <c r="G110" s="18"/>
      <c r="H110" s="18"/>
    </row>
    <row r="111" spans="6:8" s="69" customFormat="1" ht="15" customHeight="1">
      <c r="F111" s="18"/>
      <c r="G111" s="18"/>
      <c r="H111" s="18"/>
    </row>
    <row r="112" spans="6:8" s="69" customFormat="1" ht="15" customHeight="1">
      <c r="F112" s="18"/>
      <c r="G112" s="18"/>
      <c r="H112" s="18"/>
    </row>
    <row r="113" spans="6:8" s="69" customFormat="1" ht="15" customHeight="1">
      <c r="F113" s="18"/>
      <c r="G113" s="18"/>
      <c r="H113" s="18"/>
    </row>
    <row r="114" spans="6:8" s="69" customFormat="1" ht="15" customHeight="1">
      <c r="F114" s="18"/>
      <c r="G114" s="18"/>
      <c r="H114" s="18"/>
    </row>
    <row r="115" spans="6:8" s="69" customFormat="1" ht="15" customHeight="1">
      <c r="F115" s="18"/>
      <c r="G115" s="18"/>
      <c r="H115" s="18"/>
    </row>
    <row r="116" spans="6:8" s="69" customFormat="1" ht="15" customHeight="1">
      <c r="F116" s="18"/>
      <c r="G116" s="18"/>
      <c r="H116" s="18"/>
    </row>
    <row r="117" spans="6:8" s="69" customFormat="1" ht="15" customHeight="1">
      <c r="F117" s="18"/>
      <c r="G117" s="18"/>
      <c r="H117" s="18"/>
    </row>
    <row r="118" spans="6:8" s="69" customFormat="1" ht="15" customHeight="1">
      <c r="F118" s="18"/>
      <c r="G118" s="18"/>
      <c r="H118" s="18"/>
    </row>
    <row r="119" spans="6:8" s="69" customFormat="1" ht="15" customHeight="1">
      <c r="F119" s="18"/>
      <c r="G119" s="18"/>
      <c r="H119" s="18"/>
    </row>
    <row r="120" spans="6:8" s="69" customFormat="1" ht="15" customHeight="1">
      <c r="F120" s="18"/>
      <c r="G120" s="18"/>
      <c r="H120" s="18"/>
    </row>
    <row r="121" spans="6:8" s="69" customFormat="1" ht="15" customHeight="1">
      <c r="F121" s="18"/>
      <c r="G121" s="18"/>
      <c r="H121" s="18"/>
    </row>
    <row r="122" spans="6:8" s="69" customFormat="1" ht="15" customHeight="1">
      <c r="F122" s="18"/>
      <c r="G122" s="18"/>
      <c r="H122" s="18"/>
    </row>
    <row r="123" spans="6:8" s="69" customFormat="1" ht="15" customHeight="1">
      <c r="F123" s="18"/>
      <c r="G123" s="18"/>
      <c r="H123" s="18"/>
    </row>
    <row r="124" spans="6:8" s="69" customFormat="1" ht="15" customHeight="1">
      <c r="F124" s="18"/>
      <c r="G124" s="18"/>
      <c r="H124" s="18"/>
    </row>
    <row r="125" spans="6:8" s="69" customFormat="1" ht="15" customHeight="1">
      <c r="F125" s="18"/>
      <c r="G125" s="18"/>
      <c r="H125" s="18"/>
    </row>
    <row r="126" spans="6:8" s="69" customFormat="1" ht="15" customHeight="1">
      <c r="F126" s="18"/>
      <c r="G126" s="18"/>
      <c r="H126" s="18"/>
    </row>
    <row r="127" spans="6:8" s="69" customFormat="1" ht="15" customHeight="1">
      <c r="F127" s="18"/>
      <c r="G127" s="18"/>
      <c r="H127" s="18"/>
    </row>
    <row r="128" spans="6:8" s="69" customFormat="1" ht="15" customHeight="1">
      <c r="F128" s="18"/>
      <c r="G128" s="18"/>
      <c r="H128" s="18"/>
    </row>
    <row r="129" spans="6:8" s="69" customFormat="1" ht="15" customHeight="1">
      <c r="F129" s="18"/>
      <c r="G129" s="18"/>
      <c r="H129" s="18"/>
    </row>
    <row r="130" spans="6:8" s="69" customFormat="1" ht="15" customHeight="1">
      <c r="F130" s="18"/>
      <c r="G130" s="18"/>
      <c r="H130" s="18"/>
    </row>
    <row r="131" spans="6:8" s="69"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511" t="s">
        <v>64</v>
      </c>
      <c r="B2" s="512"/>
      <c r="C2" s="512"/>
      <c r="D2" s="512"/>
      <c r="E2" s="512"/>
      <c r="F2" s="512"/>
      <c r="G2" s="512"/>
      <c r="H2" s="512"/>
      <c r="I2" s="512"/>
      <c r="J2" s="512"/>
      <c r="K2" s="512"/>
      <c r="L2" s="513"/>
      <c r="M2" s="6"/>
    </row>
    <row r="3" spans="1:12" s="22" customFormat="1" ht="31.5" customHeight="1">
      <c r="A3" s="524" t="s">
        <v>63</v>
      </c>
      <c r="B3" s="516" t="s">
        <v>21</v>
      </c>
      <c r="C3" s="516" t="s">
        <v>67</v>
      </c>
      <c r="D3" s="516" t="s">
        <v>7</v>
      </c>
      <c r="E3" s="516" t="s">
        <v>43</v>
      </c>
      <c r="F3" s="516" t="s">
        <v>51</v>
      </c>
      <c r="G3" s="516"/>
      <c r="H3" s="516"/>
      <c r="I3" s="516"/>
      <c r="J3" s="516"/>
      <c r="K3" s="516" t="s">
        <v>45</v>
      </c>
      <c r="L3" s="518" t="s">
        <v>62</v>
      </c>
    </row>
    <row r="4" spans="1:13" s="22" customFormat="1" ht="27.75" customHeight="1" thickBot="1">
      <c r="A4" s="525"/>
      <c r="B4" s="517"/>
      <c r="C4" s="517"/>
      <c r="D4" s="517"/>
      <c r="E4" s="517"/>
      <c r="F4" s="41" t="s">
        <v>49</v>
      </c>
      <c r="G4" s="41" t="s">
        <v>50</v>
      </c>
      <c r="H4" s="41"/>
      <c r="I4" s="41" t="s">
        <v>44</v>
      </c>
      <c r="J4" s="42" t="s">
        <v>59</v>
      </c>
      <c r="K4" s="517"/>
      <c r="L4" s="519"/>
      <c r="M4" s="23" t="s">
        <v>8</v>
      </c>
    </row>
    <row r="5" spans="1:21" ht="13.5" customHeight="1">
      <c r="A5" s="514"/>
      <c r="B5" s="520"/>
      <c r="C5" s="36"/>
      <c r="D5" s="20"/>
      <c r="E5" s="20"/>
      <c r="F5" s="20"/>
      <c r="G5" s="20"/>
      <c r="H5" s="20">
        <f aca="true" t="shared" si="0" ref="H5:H19">F5*G5</f>
        <v>0</v>
      </c>
      <c r="I5" s="20" t="e">
        <f aca="true" t="shared" si="1" ref="I5:I19">LOOKUP(H5,$G$44:$G$49,$H$44:$H$49)</f>
        <v>#N/A</v>
      </c>
      <c r="J5" s="19" t="str">
        <f aca="true" t="shared" si="2" ref="J5:J19">IF(H5&lt;3,"3",IF(H5&gt;5,"1",IF(OR(H5=3,H5=4),"2")))</f>
        <v>3</v>
      </c>
      <c r="K5" s="20">
        <f>(E5+J5)</f>
        <v>3</v>
      </c>
      <c r="L5" s="40" t="str">
        <f>IF(K5&lt;=1.5,"IMPLEMENTE",IF(K5&gt;1.5,"REPLANTE CONTROL"))</f>
        <v>REPLANTE CONTROL</v>
      </c>
      <c r="M5" s="8" t="s">
        <v>9</v>
      </c>
      <c r="T5" s="11" t="s">
        <v>22</v>
      </c>
      <c r="U5" s="11" t="s">
        <v>24</v>
      </c>
    </row>
    <row r="6" spans="1:21" ht="13.5" customHeight="1">
      <c r="A6" s="515"/>
      <c r="B6" s="521"/>
      <c r="C6" s="7"/>
      <c r="D6" s="7"/>
      <c r="E6" s="7"/>
      <c r="F6" s="7"/>
      <c r="G6" s="7"/>
      <c r="H6" s="7">
        <f t="shared" si="0"/>
        <v>0</v>
      </c>
      <c r="I6" s="7" t="e">
        <f t="shared" si="1"/>
        <v>#N/A</v>
      </c>
      <c r="J6" s="25" t="str">
        <f t="shared" si="2"/>
        <v>3</v>
      </c>
      <c r="K6" s="7">
        <f aca="true" t="shared" si="3" ref="K6:K19">(E6+J6)</f>
        <v>3</v>
      </c>
      <c r="L6" s="40" t="str">
        <f aca="true" t="shared" si="4" ref="L6:L19">IF(K6&lt;=1.5,"IMPLEMENTE",IF(K6&gt;1.5,"REPLANTE CONTROL"))</f>
        <v>REPLANTE CONTROL</v>
      </c>
      <c r="T6" s="11" t="s">
        <v>23</v>
      </c>
      <c r="U6" s="11" t="s">
        <v>25</v>
      </c>
    </row>
    <row r="7" spans="1:21" ht="13.5" customHeight="1">
      <c r="A7" s="515"/>
      <c r="B7" s="521"/>
      <c r="C7" s="7"/>
      <c r="D7" s="7"/>
      <c r="E7" s="7"/>
      <c r="F7" s="7"/>
      <c r="G7" s="7"/>
      <c r="H7" s="7">
        <f t="shared" si="0"/>
        <v>0</v>
      </c>
      <c r="I7" s="7" t="e">
        <f t="shared" si="1"/>
        <v>#N/A</v>
      </c>
      <c r="J7" s="25" t="str">
        <f t="shared" si="2"/>
        <v>3</v>
      </c>
      <c r="K7" s="7">
        <f t="shared" si="3"/>
        <v>3</v>
      </c>
      <c r="L7" s="40" t="str">
        <f t="shared" si="4"/>
        <v>REPLANTE CONTROL</v>
      </c>
      <c r="M7" s="5" t="s">
        <v>10</v>
      </c>
      <c r="U7" s="11" t="s">
        <v>26</v>
      </c>
    </row>
    <row r="8" spans="1:13" ht="13.5" customHeight="1">
      <c r="A8" s="515"/>
      <c r="B8" s="522"/>
      <c r="C8" s="35"/>
      <c r="D8" s="37"/>
      <c r="E8" s="37"/>
      <c r="F8" s="7"/>
      <c r="G8" s="7"/>
      <c r="H8" s="7">
        <f t="shared" si="0"/>
        <v>0</v>
      </c>
      <c r="I8" s="7" t="e">
        <f t="shared" si="1"/>
        <v>#N/A</v>
      </c>
      <c r="J8" s="25" t="str">
        <f t="shared" si="2"/>
        <v>3</v>
      </c>
      <c r="K8" s="7">
        <f t="shared" si="3"/>
        <v>3</v>
      </c>
      <c r="L8" s="40" t="str">
        <f t="shared" si="4"/>
        <v>REPLANTE CONTROL</v>
      </c>
      <c r="M8" s="5" t="s">
        <v>11</v>
      </c>
    </row>
    <row r="9" spans="1:13" ht="13.5" customHeight="1">
      <c r="A9" s="515"/>
      <c r="B9" s="523"/>
      <c r="C9" s="27"/>
      <c r="D9" s="37"/>
      <c r="E9" s="37"/>
      <c r="F9" s="7"/>
      <c r="G9" s="7"/>
      <c r="H9" s="7">
        <f t="shared" si="0"/>
        <v>0</v>
      </c>
      <c r="I9" s="7" t="e">
        <f t="shared" si="1"/>
        <v>#N/A</v>
      </c>
      <c r="J9" s="25" t="str">
        <f t="shared" si="2"/>
        <v>3</v>
      </c>
      <c r="K9" s="7">
        <f t="shared" si="3"/>
        <v>3</v>
      </c>
      <c r="L9" s="40" t="str">
        <f t="shared" si="4"/>
        <v>REPLANTE CONTROL</v>
      </c>
      <c r="M9" s="5" t="s">
        <v>12</v>
      </c>
    </row>
    <row r="10" spans="1:12" ht="13.5" customHeight="1">
      <c r="A10" s="515"/>
      <c r="B10" s="523"/>
      <c r="C10" s="27"/>
      <c r="D10" s="37"/>
      <c r="E10" s="37"/>
      <c r="F10" s="7"/>
      <c r="G10" s="7"/>
      <c r="H10" s="7">
        <f t="shared" si="0"/>
        <v>0</v>
      </c>
      <c r="I10" s="7" t="e">
        <f t="shared" si="1"/>
        <v>#N/A</v>
      </c>
      <c r="J10" s="25" t="str">
        <f t="shared" si="2"/>
        <v>3</v>
      </c>
      <c r="K10" s="7">
        <f t="shared" si="3"/>
        <v>3</v>
      </c>
      <c r="L10" s="40" t="str">
        <f t="shared" si="4"/>
        <v>REPLANTE CONTROL</v>
      </c>
    </row>
    <row r="11" spans="1:13" ht="13.5" customHeight="1">
      <c r="A11" s="515"/>
      <c r="B11" s="526"/>
      <c r="C11" s="34"/>
      <c r="D11" s="7"/>
      <c r="E11" s="7"/>
      <c r="F11" s="7"/>
      <c r="G11" s="7"/>
      <c r="H11" s="7">
        <f t="shared" si="0"/>
        <v>0</v>
      </c>
      <c r="I11" s="7" t="e">
        <f t="shared" si="1"/>
        <v>#N/A</v>
      </c>
      <c r="J11" s="25" t="str">
        <f t="shared" si="2"/>
        <v>3</v>
      </c>
      <c r="K11" s="7">
        <f t="shared" si="3"/>
        <v>3</v>
      </c>
      <c r="L11" s="40" t="str">
        <f t="shared" si="4"/>
        <v>REPLANTE CONTROL</v>
      </c>
      <c r="M11" s="5" t="s">
        <v>13</v>
      </c>
    </row>
    <row r="12" spans="1:13" ht="13.5" customHeight="1">
      <c r="A12" s="515"/>
      <c r="B12" s="521"/>
      <c r="C12" s="7"/>
      <c r="D12" s="7"/>
      <c r="E12" s="7"/>
      <c r="F12" s="7"/>
      <c r="G12" s="7"/>
      <c r="H12" s="7">
        <f t="shared" si="0"/>
        <v>0</v>
      </c>
      <c r="I12" s="7" t="e">
        <f t="shared" si="1"/>
        <v>#N/A</v>
      </c>
      <c r="J12" s="25" t="str">
        <f t="shared" si="2"/>
        <v>3</v>
      </c>
      <c r="K12" s="7">
        <f t="shared" si="3"/>
        <v>3</v>
      </c>
      <c r="L12" s="40" t="str">
        <f t="shared" si="4"/>
        <v>REPLANTE CONTROL</v>
      </c>
      <c r="M12" s="5" t="s">
        <v>14</v>
      </c>
    </row>
    <row r="13" spans="1:13" ht="13.5" customHeight="1">
      <c r="A13" s="515"/>
      <c r="B13" s="521"/>
      <c r="C13" s="7"/>
      <c r="D13" s="7"/>
      <c r="E13" s="7"/>
      <c r="F13" s="7"/>
      <c r="G13" s="7"/>
      <c r="H13" s="7">
        <f t="shared" si="0"/>
        <v>0</v>
      </c>
      <c r="I13" s="7" t="e">
        <f t="shared" si="1"/>
        <v>#N/A</v>
      </c>
      <c r="J13" s="25" t="str">
        <f t="shared" si="2"/>
        <v>3</v>
      </c>
      <c r="K13" s="7">
        <f t="shared" si="3"/>
        <v>3</v>
      </c>
      <c r="L13" s="40" t="str">
        <f t="shared" si="4"/>
        <v>REPLANTE CONTROL</v>
      </c>
      <c r="M13" s="5" t="s">
        <v>15</v>
      </c>
    </row>
    <row r="14" spans="1:12" ht="13.5" customHeight="1">
      <c r="A14" s="515"/>
      <c r="B14" s="526"/>
      <c r="C14" s="34"/>
      <c r="D14" s="37"/>
      <c r="E14" s="37"/>
      <c r="F14" s="7"/>
      <c r="G14" s="7"/>
      <c r="H14" s="7">
        <f t="shared" si="0"/>
        <v>0</v>
      </c>
      <c r="I14" s="7" t="e">
        <f t="shared" si="1"/>
        <v>#N/A</v>
      </c>
      <c r="J14" s="25" t="str">
        <f t="shared" si="2"/>
        <v>3</v>
      </c>
      <c r="K14" s="7">
        <f t="shared" si="3"/>
        <v>3</v>
      </c>
      <c r="L14" s="40" t="str">
        <f t="shared" si="4"/>
        <v>REPLANTE CONTROL</v>
      </c>
    </row>
    <row r="15" spans="1:12" ht="13.5" customHeight="1">
      <c r="A15" s="515"/>
      <c r="B15" s="521"/>
      <c r="C15" s="7"/>
      <c r="D15" s="37"/>
      <c r="E15" s="37"/>
      <c r="F15" s="7"/>
      <c r="G15" s="7"/>
      <c r="H15" s="7">
        <f t="shared" si="0"/>
        <v>0</v>
      </c>
      <c r="I15" s="7" t="e">
        <f t="shared" si="1"/>
        <v>#N/A</v>
      </c>
      <c r="J15" s="25" t="str">
        <f t="shared" si="2"/>
        <v>3</v>
      </c>
      <c r="K15" s="7">
        <f t="shared" si="3"/>
        <v>3</v>
      </c>
      <c r="L15" s="40" t="str">
        <f t="shared" si="4"/>
        <v>REPLANTE CONTROL</v>
      </c>
    </row>
    <row r="16" spans="1:12" ht="13.5" customHeight="1">
      <c r="A16" s="515"/>
      <c r="B16" s="521"/>
      <c r="C16" s="7"/>
      <c r="D16" s="37"/>
      <c r="E16" s="37"/>
      <c r="F16" s="7"/>
      <c r="G16" s="7"/>
      <c r="H16" s="7">
        <f t="shared" si="0"/>
        <v>0</v>
      </c>
      <c r="I16" s="7" t="e">
        <f t="shared" si="1"/>
        <v>#N/A</v>
      </c>
      <c r="J16" s="25" t="str">
        <f t="shared" si="2"/>
        <v>3</v>
      </c>
      <c r="K16" s="7">
        <f t="shared" si="3"/>
        <v>3</v>
      </c>
      <c r="L16" s="40" t="str">
        <f t="shared" si="4"/>
        <v>REPLANTE CONTROL</v>
      </c>
    </row>
    <row r="17" spans="1:13" ht="13.5" customHeight="1">
      <c r="A17" s="515"/>
      <c r="B17" s="526"/>
      <c r="C17" s="34"/>
      <c r="D17" s="37"/>
      <c r="E17" s="37"/>
      <c r="F17" s="7"/>
      <c r="G17" s="7"/>
      <c r="H17" s="7">
        <f t="shared" si="0"/>
        <v>0</v>
      </c>
      <c r="I17" s="7" t="e">
        <f t="shared" si="1"/>
        <v>#N/A</v>
      </c>
      <c r="J17" s="25" t="str">
        <f t="shared" si="2"/>
        <v>3</v>
      </c>
      <c r="K17" s="7">
        <f t="shared" si="3"/>
        <v>3</v>
      </c>
      <c r="L17" s="40" t="str">
        <f t="shared" si="4"/>
        <v>REPLANTE CONTROL</v>
      </c>
      <c r="M17" s="5" t="s">
        <v>16</v>
      </c>
    </row>
    <row r="18" spans="1:13" ht="13.5" customHeight="1">
      <c r="A18" s="515"/>
      <c r="B18" s="521"/>
      <c r="C18" s="7"/>
      <c r="D18" s="37"/>
      <c r="E18" s="37"/>
      <c r="F18" s="7"/>
      <c r="G18" s="7"/>
      <c r="H18" s="7">
        <f t="shared" si="0"/>
        <v>0</v>
      </c>
      <c r="I18" s="7" t="e">
        <f t="shared" si="1"/>
        <v>#N/A</v>
      </c>
      <c r="J18" s="25" t="str">
        <f t="shared" si="2"/>
        <v>3</v>
      </c>
      <c r="K18" s="7">
        <f t="shared" si="3"/>
        <v>3</v>
      </c>
      <c r="L18" s="40" t="str">
        <f t="shared" si="4"/>
        <v>REPLANTE CONTROL</v>
      </c>
      <c r="M18" s="5" t="s">
        <v>17</v>
      </c>
    </row>
    <row r="19" spans="1:12" ht="14.25" customHeight="1" thickBot="1">
      <c r="A19" s="528"/>
      <c r="B19" s="527"/>
      <c r="C19" s="33"/>
      <c r="D19" s="38"/>
      <c r="E19" s="38"/>
      <c r="F19" s="33"/>
      <c r="G19" s="33"/>
      <c r="H19" s="33">
        <f t="shared" si="0"/>
        <v>0</v>
      </c>
      <c r="I19" s="33" t="e">
        <f t="shared" si="1"/>
        <v>#N/A</v>
      </c>
      <c r="J19" s="39" t="str">
        <f t="shared" si="2"/>
        <v>3</v>
      </c>
      <c r="K19" s="33">
        <f t="shared" si="3"/>
        <v>3</v>
      </c>
      <c r="L19" s="40" t="str">
        <f t="shared" si="4"/>
        <v>REPLANTE CONTROL</v>
      </c>
    </row>
    <row r="20" spans="1:25" ht="12.75">
      <c r="A20" s="9"/>
      <c r="B20" s="10"/>
      <c r="C20" s="10"/>
      <c r="D20" s="10"/>
      <c r="E20" s="10"/>
      <c r="F20" s="10"/>
      <c r="G20" s="10"/>
      <c r="H20" s="10"/>
      <c r="I20" s="10"/>
      <c r="J20" s="10"/>
      <c r="K20" s="10"/>
      <c r="L20" s="10"/>
      <c r="M20" s="10" t="s">
        <v>18</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19</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20</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55</v>
      </c>
      <c r="G44" s="5">
        <v>1</v>
      </c>
      <c r="H44" s="11" t="s">
        <v>60</v>
      </c>
      <c r="I44" s="24">
        <v>3</v>
      </c>
    </row>
    <row r="45" spans="1:9" ht="12.75">
      <c r="A45" s="26" t="s">
        <v>22</v>
      </c>
      <c r="B45" s="21" t="s">
        <v>47</v>
      </c>
      <c r="C45" s="21"/>
      <c r="D45" s="11" t="s">
        <v>52</v>
      </c>
      <c r="E45" s="11">
        <v>3</v>
      </c>
      <c r="G45" s="5">
        <v>2</v>
      </c>
      <c r="H45" s="11" t="s">
        <v>58</v>
      </c>
      <c r="I45" s="24">
        <v>3</v>
      </c>
    </row>
    <row r="46" spans="1:9" ht="25.5">
      <c r="A46" s="26" t="s">
        <v>23</v>
      </c>
      <c r="B46" s="21" t="s">
        <v>46</v>
      </c>
      <c r="C46" s="21"/>
      <c r="D46" s="11" t="s">
        <v>53</v>
      </c>
      <c r="E46" s="11">
        <v>2</v>
      </c>
      <c r="G46" s="5">
        <v>3</v>
      </c>
      <c r="H46" s="11" t="s">
        <v>56</v>
      </c>
      <c r="I46" s="24">
        <v>2</v>
      </c>
    </row>
    <row r="47" spans="2:9" ht="25.5">
      <c r="B47" s="21" t="s">
        <v>48</v>
      </c>
      <c r="C47" s="21"/>
      <c r="D47" s="11" t="s">
        <v>54</v>
      </c>
      <c r="E47" s="11">
        <v>1</v>
      </c>
      <c r="G47" s="5">
        <v>4</v>
      </c>
      <c r="H47" s="11" t="s">
        <v>56</v>
      </c>
      <c r="I47" s="24">
        <v>2</v>
      </c>
    </row>
    <row r="48" spans="5:9" ht="12.75">
      <c r="E48" s="11"/>
      <c r="G48" s="5">
        <v>6</v>
      </c>
      <c r="H48" s="11" t="s">
        <v>57</v>
      </c>
      <c r="I48" s="24">
        <v>1</v>
      </c>
    </row>
    <row r="49" spans="7:9" ht="12.75">
      <c r="G49" s="5">
        <v>9</v>
      </c>
      <c r="H49" s="11" t="s">
        <v>61</v>
      </c>
      <c r="I49" s="24">
        <v>1</v>
      </c>
    </row>
  </sheetData>
  <sheetProtection/>
  <mergeCells count="19">
    <mergeCell ref="B17:B19"/>
    <mergeCell ref="A11:A13"/>
    <mergeCell ref="A17:A19"/>
    <mergeCell ref="A14:A16"/>
    <mergeCell ref="B14:B16"/>
    <mergeCell ref="B11:B13"/>
    <mergeCell ref="A2:L2"/>
    <mergeCell ref="A5:A7"/>
    <mergeCell ref="K3:K4"/>
    <mergeCell ref="L3:L4"/>
    <mergeCell ref="A8:A10"/>
    <mergeCell ref="B5:B7"/>
    <mergeCell ref="B8:B10"/>
    <mergeCell ref="F3:J3"/>
    <mergeCell ref="E3:E4"/>
    <mergeCell ref="A3:A4"/>
    <mergeCell ref="D3:D4"/>
    <mergeCell ref="B3:B4"/>
    <mergeCell ref="C3:C4"/>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'Formulacion de controles'!#REF!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'Formulacion de controles'!#REF!</formula1>
    </dataValidation>
    <dataValidation type="list" allowBlank="1" showInputMessage="1" showErrorMessage="1" promptTitle="EFICACIA" prompt="Control no efectivo 3&#10;Control efectivo, no documentado    2&#10;Control efectivo documentado          1" sqref="E5">
      <formula1>'Formulacion de controles'!#REF!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Usuario</cp:lastModifiedBy>
  <cp:lastPrinted>2020-05-11T20:24:04Z</cp:lastPrinted>
  <dcterms:created xsi:type="dcterms:W3CDTF">2007-01-17T17:11:12Z</dcterms:created>
  <dcterms:modified xsi:type="dcterms:W3CDTF">2021-01-18T20:24:47Z</dcterms:modified>
  <cp:category/>
  <cp:version/>
  <cp:contentType/>
  <cp:contentStatus/>
</cp:coreProperties>
</file>